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15480" windowHeight="8175" activeTab="2"/>
  </bookViews>
  <sheets>
    <sheet name="перечень МКД" sheetId="1" r:id="rId1"/>
    <sheet name="виды ремонта" sheetId="4" r:id="rId2"/>
    <sheet name="показатели" sheetId="3" r:id="rId3"/>
  </sheets>
  <definedNames>
    <definedName name="_xlnm.Print_Area" localSheetId="1">'виды ремонта'!$A$1:$S$21</definedName>
    <definedName name="_xlnm.Print_Area" localSheetId="0">'перечень МКД'!$A$2:$AA$26</definedName>
    <definedName name="_xlnm.Print_Area" localSheetId="2">показатели!$A$1:$N$14</definedName>
    <definedName name="Перечень">#REF!</definedName>
    <definedName name="Перечень2">#REF!</definedName>
    <definedName name="Перечень3">#REF!</definedName>
  </definedNames>
  <calcPr calcId="124519"/>
</workbook>
</file>

<file path=xl/calcChain.xml><?xml version="1.0" encoding="utf-8"?>
<calcChain xmlns="http://schemas.openxmlformats.org/spreadsheetml/2006/main">
  <c r="M8" i="3"/>
  <c r="I16" i="4"/>
  <c r="C8" i="3"/>
  <c r="Q15" i="4"/>
  <c r="R17" i="1"/>
  <c r="Q17"/>
  <c r="M17"/>
  <c r="N17"/>
  <c r="V16"/>
  <c r="W16" l="1"/>
  <c r="W14" l="1"/>
  <c r="I8" i="3"/>
  <c r="D8"/>
  <c r="Q14" i="4"/>
  <c r="Q13"/>
  <c r="Q12"/>
  <c r="Q10"/>
  <c r="Q11"/>
  <c r="W10" i="1"/>
  <c r="Q9" i="4" l="1"/>
  <c r="Q16" s="1"/>
  <c r="V11" i="1"/>
  <c r="V12"/>
  <c r="V13"/>
  <c r="V14"/>
  <c r="V15"/>
  <c r="V10"/>
  <c r="W13"/>
  <c r="W12"/>
  <c r="W11"/>
  <c r="W15"/>
  <c r="P16" i="4" l="1"/>
  <c r="P15" i="1"/>
  <c r="P14"/>
  <c r="P13"/>
  <c r="O12" l="1"/>
  <c r="P12" s="1"/>
  <c r="O11"/>
  <c r="P11" s="1"/>
  <c r="O10"/>
  <c r="P10" s="1"/>
  <c r="N8" i="3" l="1"/>
</calcChain>
</file>

<file path=xl/sharedStrings.xml><?xml version="1.0" encoding="utf-8"?>
<sst xmlns="http://schemas.openxmlformats.org/spreadsheetml/2006/main" count="220" uniqueCount="92">
  <si>
    <t>руб./кв.м</t>
  </si>
  <si>
    <t>руб.</t>
  </si>
  <si>
    <t>чел.</t>
  </si>
  <si>
    <t>кв.м</t>
  </si>
  <si>
    <t>за счет средств собственников помещений в МКД</t>
  </si>
  <si>
    <t>за счет средств местного бюджета</t>
  </si>
  <si>
    <t>за счет средств бюджета субъекта Российской Федерации</t>
  </si>
  <si>
    <t>за счет средств Фонда</t>
  </si>
  <si>
    <t>в том числе:</t>
  </si>
  <si>
    <t>всего:</t>
  </si>
  <si>
    <t>в том числе жилых помещений, находящихся в собственности граждан</t>
  </si>
  <si>
    <t>завершение последнего капитального ремонта</t>
  </si>
  <si>
    <t>ввода в эксплуатацию</t>
  </si>
  <si>
    <t>Плановая дата завершения работ</t>
  </si>
  <si>
    <t>Предельная стоимость капитального ремонта 1 кв. м общей площади помещений МКД</t>
  </si>
  <si>
    <t>Удельная стоимость капитального ремонта 1 кв. м общей площади помещений МКД</t>
  </si>
  <si>
    <t>Стоимость капитального ремонта</t>
  </si>
  <si>
    <t>Количество жителей, зарегистрированных в МКД на дату утверждения краткосрочного плана</t>
  </si>
  <si>
    <t>общая площадь МКД, всего</t>
  </si>
  <si>
    <t>Количество подъездов</t>
  </si>
  <si>
    <t>Количество этажей</t>
  </si>
  <si>
    <t>Материал стен</t>
  </si>
  <si>
    <t>Год</t>
  </si>
  <si>
    <t>Адрес МКД</t>
  </si>
  <si>
    <t>№ п/п</t>
  </si>
  <si>
    <t>куб.м.</t>
  </si>
  <si>
    <t>кв.м.</t>
  </si>
  <si>
    <t>ед.</t>
  </si>
  <si>
    <t>Стоимость капитального ремонта ВСЕГО</t>
  </si>
  <si>
    <t>№ п\п</t>
  </si>
  <si>
    <t>IV квартал</t>
  </si>
  <si>
    <t>III квартал</t>
  </si>
  <si>
    <t>II квартал</t>
  </si>
  <si>
    <t>I квартал</t>
  </si>
  <si>
    <t>Количество МКД</t>
  </si>
  <si>
    <t>Наименование МО</t>
  </si>
  <si>
    <t>Планируемые показатели выполнения краткосрочного плана</t>
  </si>
  <si>
    <t>тип муниципального образования</t>
  </si>
  <si>
    <t>наименование МО</t>
  </si>
  <si>
    <t>наименование улицы</t>
  </si>
  <si>
    <t>дом</t>
  </si>
  <si>
    <t>корпус</t>
  </si>
  <si>
    <t>литера</t>
  </si>
  <si>
    <t xml:space="preserve"> устройство выходов на кровлю</t>
  </si>
  <si>
    <t>разработка проектной документации в случаях, установленных законодательством</t>
  </si>
  <si>
    <t>проведение государственнной экспертизы проектной документации в случаях, уставновленных законодательством</t>
  </si>
  <si>
    <t>холодного водоснабжения</t>
  </si>
  <si>
    <t>горячего водоснабжения</t>
  </si>
  <si>
    <t>теплоснабжения</t>
  </si>
  <si>
    <t>электроснабжения</t>
  </si>
  <si>
    <t>газоснабжения</t>
  </si>
  <si>
    <t>Ремонт внутридомовых инженерных систем</t>
  </si>
  <si>
    <t>холодное водоснабжение</t>
  </si>
  <si>
    <t>горячее водоснабжение</t>
  </si>
  <si>
    <t>канализация</t>
  </si>
  <si>
    <t>система централизованного отопления</t>
  </si>
  <si>
    <t>система газоснабжения</t>
  </si>
  <si>
    <t>Ремонт или замена лифтового оборудования</t>
  </si>
  <si>
    <t>Ремонт крыши</t>
  </si>
  <si>
    <t>Ремонт подвальных помещений</t>
  </si>
  <si>
    <t>Ремонт фасада</t>
  </si>
  <si>
    <t>Ремонт фундамента</t>
  </si>
  <si>
    <t>Утепление  фасадов</t>
  </si>
  <si>
    <t>переустройство невентилируемой крыши на вентилируемую крышу</t>
  </si>
  <si>
    <t>Установка коллективных (общедомовых) приборов учета и узлов управления</t>
  </si>
  <si>
    <t>система электро-
снабжения</t>
  </si>
  <si>
    <t>улица (тип)</t>
  </si>
  <si>
    <t>кирпич</t>
  </si>
  <si>
    <t>ГП "Город Кременки"</t>
  </si>
  <si>
    <t>город</t>
  </si>
  <si>
    <t>руб</t>
  </si>
  <si>
    <t xml:space="preserve">улица </t>
  </si>
  <si>
    <t xml:space="preserve"> Дашковой</t>
  </si>
  <si>
    <t xml:space="preserve"> Лесная</t>
  </si>
  <si>
    <t xml:space="preserve"> Строителей</t>
  </si>
  <si>
    <t>панель</t>
  </si>
  <si>
    <t>Площадь жилых помещений МКД:</t>
  </si>
  <si>
    <t>ИТОГО:</t>
  </si>
  <si>
    <t>Приложение 1</t>
  </si>
  <si>
    <t>Приложение 2</t>
  </si>
  <si>
    <t>Приложение 3</t>
  </si>
  <si>
    <t xml:space="preserve"> </t>
  </si>
  <si>
    <t>12.2017</t>
  </si>
  <si>
    <t>Реестр многоквартирных домов ГП "Город Кременки", включенных в перечень многоквартирных домов, которые подлежат капитальному ремонту в 2016 - 2017 г., с указанием услуг и (или) работ по капитальному ремонту многоквартирных домов, а также стоимости таких услуг и (или) работ</t>
  </si>
  <si>
    <t>Перечень многоквартирных домов ГП "Город Кременки", которые подлежат капитальному ремонту в 2016-2017 г.</t>
  </si>
  <si>
    <t>улица</t>
  </si>
  <si>
    <t xml:space="preserve">М.Жукова </t>
  </si>
  <si>
    <t>ж/б панели</t>
  </si>
  <si>
    <t>12.2016</t>
  </si>
  <si>
    <t xml:space="preserve"> М.Жукова</t>
  </si>
  <si>
    <t>к Постановлению №             от                   2017 г.</t>
  </si>
  <si>
    <t>к Постановлению №             от              2017 г.</t>
  </si>
</sst>
</file>

<file path=xl/styles.xml><?xml version="1.0" encoding="utf-8"?>
<styleSheet xmlns="http://schemas.openxmlformats.org/spreadsheetml/2006/main">
  <numFmts count="4">
    <numFmt numFmtId="41" formatCode="_-* #,##0_р_._-;\-* #,##0_р_._-;_-* &quot;-&quot;_р_._-;_-@_-"/>
    <numFmt numFmtId="164" formatCode="#,##0_р_."/>
    <numFmt numFmtId="165" formatCode="0.0"/>
    <numFmt numFmtId="166" formatCode="#,##0.00_ ;\-#,##0.00\ "/>
  </numFmts>
  <fonts count="23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9">
    <xf numFmtId="0" fontId="0" fillId="0" borderId="0"/>
    <xf numFmtId="0" fontId="8" fillId="0" borderId="0"/>
    <xf numFmtId="0" fontId="4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20" fillId="0" borderId="0"/>
  </cellStyleXfs>
  <cellXfs count="118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41" fontId="5" fillId="0" borderId="1" xfId="0" applyNumberFormat="1" applyFont="1" applyBorder="1" applyAlignment="1">
      <alignment horizontal="center" vertical="center"/>
    </xf>
    <xf numFmtId="41" fontId="10" fillId="0" borderId="1" xfId="0" applyNumberFormat="1" applyFont="1" applyBorder="1" applyAlignment="1">
      <alignment horizontal="right" vertical="center"/>
    </xf>
    <xf numFmtId="164" fontId="5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0" xfId="0" applyFont="1"/>
    <xf numFmtId="0" fontId="1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5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0" fontId="0" fillId="0" borderId="1" xfId="0" applyBorder="1"/>
    <xf numFmtId="164" fontId="0" fillId="0" borderId="0" xfId="0" applyNumberFormat="1"/>
    <xf numFmtId="41" fontId="0" fillId="0" borderId="0" xfId="0" applyNumberFormat="1"/>
    <xf numFmtId="0" fontId="1" fillId="0" borderId="0" xfId="0" applyFont="1" applyAlignment="1">
      <alignment vertical="top" wrapText="1"/>
    </xf>
    <xf numFmtId="0" fontId="16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41" fontId="0" fillId="0" borderId="1" xfId="0" applyNumberFormat="1" applyBorder="1"/>
    <xf numFmtId="1" fontId="5" fillId="0" borderId="1" xfId="0" applyNumberFormat="1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5" fillId="0" borderId="0" xfId="0" applyFont="1"/>
    <xf numFmtId="0" fontId="14" fillId="0" borderId="1" xfId="0" applyFont="1" applyFill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/>
    </xf>
    <xf numFmtId="0" fontId="19" fillId="0" borderId="0" xfId="0" applyFont="1"/>
    <xf numFmtId="0" fontId="15" fillId="0" borderId="1" xfId="0" applyFont="1" applyBorder="1"/>
    <xf numFmtId="0" fontId="18" fillId="0" borderId="1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6" fillId="0" borderId="1" xfId="0" applyFont="1" applyBorder="1"/>
    <xf numFmtId="0" fontId="21" fillId="0" borderId="9" xfId="0" applyFont="1" applyBorder="1" applyAlignment="1">
      <alignment horizontal="left" vertical="center" wrapText="1"/>
    </xf>
    <xf numFmtId="0" fontId="21" fillId="0" borderId="5" xfId="0" applyFont="1" applyBorder="1" applyAlignment="1">
      <alignment horizontal="left" vertical="center" wrapText="1"/>
    </xf>
    <xf numFmtId="165" fontId="22" fillId="0" borderId="1" xfId="0" applyNumberFormat="1" applyFont="1" applyFill="1" applyBorder="1"/>
    <xf numFmtId="1" fontId="22" fillId="0" borderId="1" xfId="0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2" fontId="13" fillId="0" borderId="1" xfId="0" applyNumberFormat="1" applyFont="1" applyFill="1" applyBorder="1" applyAlignment="1">
      <alignment horizontal="center" vertical="center"/>
    </xf>
    <xf numFmtId="4" fontId="3" fillId="0" borderId="1" xfId="8" applyNumberFormat="1" applyFont="1" applyFill="1" applyBorder="1" applyAlignment="1">
      <alignment horizontal="right" vertical="center"/>
    </xf>
    <xf numFmtId="14" fontId="3" fillId="0" borderId="1" xfId="8" quotePrefix="1" applyNumberFormat="1" applyFont="1" applyFill="1" applyBorder="1" applyAlignment="1">
      <alignment horizontal="center" vertical="center"/>
    </xf>
    <xf numFmtId="0" fontId="18" fillId="0" borderId="0" xfId="0" applyFont="1"/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3" fontId="1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3" fillId="0" borderId="1" xfId="0" applyFont="1" applyBorder="1"/>
    <xf numFmtId="165" fontId="13" fillId="0" borderId="1" xfId="0" applyNumberFormat="1" applyFont="1" applyBorder="1"/>
    <xf numFmtId="0" fontId="14" fillId="0" borderId="1" xfId="0" applyFont="1" applyFill="1" applyBorder="1" applyAlignment="1">
      <alignment horizontal="left" vertical="center"/>
    </xf>
    <xf numFmtId="0" fontId="21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/>
    </xf>
    <xf numFmtId="4" fontId="1" fillId="0" borderId="12" xfId="8" applyNumberFormat="1" applyFont="1" applyBorder="1" applyAlignment="1">
      <alignment horizontal="right" vertical="center"/>
    </xf>
    <xf numFmtId="3" fontId="1" fillId="0" borderId="12" xfId="8" applyNumberFormat="1" applyFont="1" applyBorder="1" applyAlignment="1">
      <alignment horizontal="center" vertical="center"/>
    </xf>
    <xf numFmtId="4" fontId="1" fillId="0" borderId="13" xfId="8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4" fontId="1" fillId="0" borderId="14" xfId="8" applyNumberFormat="1" applyFont="1" applyBorder="1" applyAlignment="1">
      <alignment horizontal="right" vertical="center"/>
    </xf>
    <xf numFmtId="0" fontId="0" fillId="0" borderId="0" xfId="0" applyFont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textRotation="90" wrapText="1"/>
    </xf>
    <xf numFmtId="0" fontId="1" fillId="0" borderId="3" xfId="0" applyFont="1" applyFill="1" applyBorder="1" applyAlignment="1">
      <alignment horizontal="center" vertical="center" textRotation="90" wrapText="1"/>
    </xf>
    <xf numFmtId="0" fontId="1" fillId="0" borderId="4" xfId="0" applyFont="1" applyFill="1" applyBorder="1" applyAlignment="1">
      <alignment horizontal="center" vertical="center" textRotation="90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textRotation="90"/>
    </xf>
    <xf numFmtId="0" fontId="1" fillId="0" borderId="3" xfId="0" applyFont="1" applyFill="1" applyBorder="1" applyAlignment="1">
      <alignment horizontal="center" vertical="center" textRotation="90"/>
    </xf>
    <xf numFmtId="0" fontId="1" fillId="0" borderId="4" xfId="0" applyFont="1" applyFill="1" applyBorder="1" applyAlignment="1">
      <alignment horizontal="center" vertical="center" textRotation="90"/>
    </xf>
    <xf numFmtId="0" fontId="1" fillId="0" borderId="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/>
    </xf>
    <xf numFmtId="2" fontId="13" fillId="0" borderId="1" xfId="0" applyNumberFormat="1" applyFont="1" applyBorder="1"/>
    <xf numFmtId="166" fontId="0" fillId="0" borderId="1" xfId="0" applyNumberFormat="1" applyBorder="1"/>
    <xf numFmtId="4" fontId="5" fillId="0" borderId="1" xfId="0" applyNumberFormat="1" applyFont="1" applyBorder="1" applyAlignment="1">
      <alignment vertical="center"/>
    </xf>
    <xf numFmtId="0" fontId="16" fillId="0" borderId="8" xfId="0" applyFont="1" applyBorder="1" applyAlignment="1">
      <alignment wrapText="1"/>
    </xf>
    <xf numFmtId="0" fontId="18" fillId="0" borderId="8" xfId="0" applyFont="1" applyBorder="1"/>
    <xf numFmtId="0" fontId="0" fillId="0" borderId="8" xfId="0" applyBorder="1"/>
    <xf numFmtId="0" fontId="16" fillId="0" borderId="8" xfId="0" applyFont="1" applyBorder="1"/>
  </cellXfs>
  <cellStyles count="9">
    <cellStyle name="Excel Built-in Normal 2" xfId="8"/>
    <cellStyle name="Обычный" xfId="0" builtinId="0"/>
    <cellStyle name="Обычный 2" xfId="1"/>
    <cellStyle name="Обычный 2 2" xfId="2"/>
    <cellStyle name="Обычный 3" xfId="3"/>
    <cellStyle name="Обычный 4" xfId="4"/>
    <cellStyle name="Обычный 5" xfId="5"/>
    <cellStyle name="Обычный 6" xfId="6"/>
    <cellStyle name="Обычный 7" xfId="7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2" tint="-0.249977111117893"/>
  </sheetPr>
  <dimension ref="A2:Y20"/>
  <sheetViews>
    <sheetView view="pageBreakPreview" topLeftCell="J7" zoomScaleSheetLayoutView="100" workbookViewId="0">
      <selection activeCell="X5" sqref="X5:X7"/>
    </sheetView>
  </sheetViews>
  <sheetFormatPr defaultRowHeight="15"/>
  <cols>
    <col min="1" max="1" width="3.5703125" customWidth="1"/>
    <col min="2" max="2" width="7.42578125" customWidth="1"/>
    <col min="3" max="3" width="23" customWidth="1"/>
    <col min="4" max="4" width="5.85546875" customWidth="1"/>
    <col min="5" max="5" width="15.28515625" customWidth="1"/>
    <col min="6" max="8" width="4.5703125" customWidth="1"/>
    <col min="9" max="9" width="8" customWidth="1"/>
    <col min="10" max="10" width="5.140625" customWidth="1"/>
    <col min="11" max="11" width="10.7109375" customWidth="1"/>
    <col min="12" max="13" width="4.42578125" customWidth="1"/>
    <col min="14" max="14" width="11.28515625" customWidth="1"/>
    <col min="15" max="15" width="8.7109375" customWidth="1"/>
    <col min="16" max="17" width="9.28515625" customWidth="1"/>
    <col min="18" max="18" width="15.140625" customWidth="1"/>
    <col min="19" max="19" width="7.42578125" customWidth="1"/>
    <col min="20" max="20" width="8.140625" customWidth="1"/>
    <col min="21" max="21" width="6.7109375" customWidth="1"/>
    <col min="22" max="22" width="10.42578125" bestFit="1" customWidth="1"/>
    <col min="23" max="23" width="8.140625" customWidth="1"/>
    <col min="24" max="24" width="9.28515625" customWidth="1"/>
    <col min="25" max="25" width="9.5703125" customWidth="1"/>
  </cols>
  <sheetData>
    <row r="2" spans="1:25" ht="18.75">
      <c r="T2" s="34"/>
      <c r="U2" s="35"/>
      <c r="V2" s="35"/>
      <c r="W2" s="35"/>
      <c r="X2" s="66" t="s">
        <v>78</v>
      </c>
    </row>
    <row r="3" spans="1:25" ht="37.5" customHeight="1">
      <c r="T3" s="34"/>
      <c r="U3" s="117" t="s">
        <v>91</v>
      </c>
      <c r="V3" s="117"/>
      <c r="W3" s="114"/>
      <c r="X3" s="115"/>
      <c r="Y3" s="116"/>
    </row>
    <row r="4" spans="1:25" ht="21" customHeight="1">
      <c r="A4" s="89" t="s">
        <v>84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</row>
    <row r="5" spans="1:25" ht="30" customHeight="1">
      <c r="A5" s="90" t="s">
        <v>24</v>
      </c>
      <c r="B5" s="99" t="s">
        <v>23</v>
      </c>
      <c r="C5" s="99"/>
      <c r="D5" s="99"/>
      <c r="E5" s="99"/>
      <c r="F5" s="99"/>
      <c r="G5" s="99"/>
      <c r="H5" s="99"/>
      <c r="I5" s="93" t="s">
        <v>22</v>
      </c>
      <c r="J5" s="94"/>
      <c r="K5" s="95" t="s">
        <v>21</v>
      </c>
      <c r="L5" s="95" t="s">
        <v>20</v>
      </c>
      <c r="M5" s="95" t="s">
        <v>19</v>
      </c>
      <c r="N5" s="84" t="s">
        <v>18</v>
      </c>
      <c r="O5" s="87" t="s">
        <v>76</v>
      </c>
      <c r="P5" s="88"/>
      <c r="Q5" s="84" t="s">
        <v>17</v>
      </c>
      <c r="R5" s="87" t="s">
        <v>16</v>
      </c>
      <c r="S5" s="98"/>
      <c r="T5" s="98"/>
      <c r="U5" s="98"/>
      <c r="V5" s="88"/>
      <c r="W5" s="84" t="s">
        <v>15</v>
      </c>
      <c r="X5" s="84" t="s">
        <v>14</v>
      </c>
      <c r="Y5" s="84" t="s">
        <v>13</v>
      </c>
    </row>
    <row r="6" spans="1:25" ht="15" customHeight="1">
      <c r="A6" s="91"/>
      <c r="B6" s="84" t="s">
        <v>37</v>
      </c>
      <c r="C6" s="84" t="s">
        <v>38</v>
      </c>
      <c r="D6" s="84" t="s">
        <v>66</v>
      </c>
      <c r="E6" s="84" t="s">
        <v>39</v>
      </c>
      <c r="F6" s="84" t="s">
        <v>40</v>
      </c>
      <c r="G6" s="84" t="s">
        <v>41</v>
      </c>
      <c r="H6" s="84" t="s">
        <v>42</v>
      </c>
      <c r="I6" s="84" t="s">
        <v>12</v>
      </c>
      <c r="J6" s="84" t="s">
        <v>11</v>
      </c>
      <c r="K6" s="96"/>
      <c r="L6" s="96"/>
      <c r="M6" s="96"/>
      <c r="N6" s="85"/>
      <c r="O6" s="84" t="s">
        <v>9</v>
      </c>
      <c r="P6" s="84" t="s">
        <v>10</v>
      </c>
      <c r="Q6" s="85"/>
      <c r="R6" s="84" t="s">
        <v>9</v>
      </c>
      <c r="S6" s="87" t="s">
        <v>8</v>
      </c>
      <c r="T6" s="98"/>
      <c r="U6" s="98"/>
      <c r="V6" s="88"/>
      <c r="W6" s="85"/>
      <c r="X6" s="85"/>
      <c r="Y6" s="85"/>
    </row>
    <row r="7" spans="1:25" ht="118.5" customHeight="1">
      <c r="A7" s="91"/>
      <c r="B7" s="85"/>
      <c r="C7" s="85"/>
      <c r="D7" s="85"/>
      <c r="E7" s="85"/>
      <c r="F7" s="85"/>
      <c r="G7" s="85"/>
      <c r="H7" s="85"/>
      <c r="I7" s="85"/>
      <c r="J7" s="85"/>
      <c r="K7" s="96"/>
      <c r="L7" s="96"/>
      <c r="M7" s="96"/>
      <c r="N7" s="86"/>
      <c r="O7" s="86"/>
      <c r="P7" s="86"/>
      <c r="Q7" s="86"/>
      <c r="R7" s="86"/>
      <c r="S7" s="2" t="s">
        <v>7</v>
      </c>
      <c r="T7" s="2" t="s">
        <v>6</v>
      </c>
      <c r="U7" s="2" t="s">
        <v>5</v>
      </c>
      <c r="V7" s="2" t="s">
        <v>4</v>
      </c>
      <c r="W7" s="86"/>
      <c r="X7" s="86"/>
      <c r="Y7" s="85"/>
    </row>
    <row r="8" spans="1:25" ht="25.5">
      <c r="A8" s="92"/>
      <c r="B8" s="86"/>
      <c r="C8" s="86"/>
      <c r="D8" s="86"/>
      <c r="E8" s="86"/>
      <c r="F8" s="86"/>
      <c r="G8" s="86"/>
      <c r="H8" s="86"/>
      <c r="I8" s="86"/>
      <c r="J8" s="86"/>
      <c r="K8" s="97"/>
      <c r="L8" s="97"/>
      <c r="M8" s="97"/>
      <c r="N8" s="1" t="s">
        <v>3</v>
      </c>
      <c r="O8" s="1" t="s">
        <v>3</v>
      </c>
      <c r="P8" s="1" t="s">
        <v>3</v>
      </c>
      <c r="Q8" s="1" t="s">
        <v>2</v>
      </c>
      <c r="R8" s="1" t="s">
        <v>1</v>
      </c>
      <c r="S8" s="1" t="s">
        <v>1</v>
      </c>
      <c r="T8" s="1" t="s">
        <v>1</v>
      </c>
      <c r="U8" s="1" t="s">
        <v>1</v>
      </c>
      <c r="V8" s="1" t="s">
        <v>1</v>
      </c>
      <c r="W8" s="1" t="s">
        <v>0</v>
      </c>
      <c r="X8" s="1" t="s">
        <v>0</v>
      </c>
      <c r="Y8" s="86"/>
    </row>
    <row r="9" spans="1:25" s="19" customFormat="1" ht="11.25">
      <c r="A9" s="18">
        <v>1</v>
      </c>
      <c r="B9" s="18">
        <v>2</v>
      </c>
      <c r="C9" s="18">
        <v>3</v>
      </c>
      <c r="D9" s="18">
        <v>4</v>
      </c>
      <c r="E9" s="18">
        <v>5</v>
      </c>
      <c r="F9" s="18">
        <v>6</v>
      </c>
      <c r="G9" s="18">
        <v>7</v>
      </c>
      <c r="H9" s="18">
        <v>8</v>
      </c>
      <c r="I9" s="18">
        <v>9</v>
      </c>
      <c r="J9" s="18">
        <v>10</v>
      </c>
      <c r="K9" s="18"/>
      <c r="L9" s="18">
        <v>12</v>
      </c>
      <c r="M9" s="18">
        <v>13</v>
      </c>
      <c r="N9" s="18">
        <v>14</v>
      </c>
      <c r="O9" s="18">
        <v>15</v>
      </c>
      <c r="P9" s="18">
        <v>16</v>
      </c>
      <c r="Q9" s="18">
        <v>17</v>
      </c>
      <c r="R9" s="18">
        <v>18</v>
      </c>
      <c r="S9" s="18">
        <v>19</v>
      </c>
      <c r="T9" s="18">
        <v>20</v>
      </c>
      <c r="U9" s="18">
        <v>21</v>
      </c>
      <c r="V9" s="18">
        <v>22</v>
      </c>
      <c r="W9" s="18">
        <v>23</v>
      </c>
      <c r="X9" s="18">
        <v>24</v>
      </c>
      <c r="Y9" s="18">
        <v>25</v>
      </c>
    </row>
    <row r="10" spans="1:25" s="44" customFormat="1" ht="17.25" customHeight="1">
      <c r="A10" s="45">
        <v>1</v>
      </c>
      <c r="B10" s="22" t="s">
        <v>69</v>
      </c>
      <c r="C10" s="24" t="s">
        <v>68</v>
      </c>
      <c r="D10" s="24" t="s">
        <v>71</v>
      </c>
      <c r="E10" s="58" t="s">
        <v>72</v>
      </c>
      <c r="F10" s="46">
        <v>3</v>
      </c>
      <c r="G10" s="45"/>
      <c r="H10" s="47"/>
      <c r="I10" s="49">
        <v>1986</v>
      </c>
      <c r="J10" s="48"/>
      <c r="K10" s="73" t="s">
        <v>75</v>
      </c>
      <c r="L10" s="48">
        <v>9</v>
      </c>
      <c r="M10" s="48">
        <v>4</v>
      </c>
      <c r="N10" s="60">
        <v>7727.3000000000011</v>
      </c>
      <c r="O10" s="60">
        <f>4359.8-0.9+1.1</f>
        <v>4360.0000000000009</v>
      </c>
      <c r="P10" s="60">
        <f>O10-201.4</f>
        <v>4158.6000000000013</v>
      </c>
      <c r="Q10" s="61">
        <v>366</v>
      </c>
      <c r="R10" s="110">
        <v>5403924.3075000001</v>
      </c>
      <c r="S10" s="62">
        <v>0</v>
      </c>
      <c r="T10" s="62">
        <v>0</v>
      </c>
      <c r="U10" s="62">
        <v>0</v>
      </c>
      <c r="V10" s="69">
        <f>R10</f>
        <v>5403924.3075000001</v>
      </c>
      <c r="W10" s="63">
        <f>R10/O10</f>
        <v>1239.4321806192659</v>
      </c>
      <c r="X10" s="64">
        <v>10568</v>
      </c>
      <c r="Y10" s="65" t="s">
        <v>82</v>
      </c>
    </row>
    <row r="11" spans="1:25" s="51" customFormat="1" ht="19.5" customHeight="1">
      <c r="A11" s="45">
        <v>2</v>
      </c>
      <c r="B11" s="22" t="s">
        <v>69</v>
      </c>
      <c r="C11" s="24" t="s">
        <v>68</v>
      </c>
      <c r="D11" s="24" t="s">
        <v>71</v>
      </c>
      <c r="E11" s="58" t="s">
        <v>72</v>
      </c>
      <c r="F11" s="46">
        <v>5</v>
      </c>
      <c r="G11" s="50"/>
      <c r="H11" s="50"/>
      <c r="I11" s="49">
        <v>1987</v>
      </c>
      <c r="J11" s="48"/>
      <c r="K11" s="73" t="s">
        <v>75</v>
      </c>
      <c r="L11" s="48">
        <v>9</v>
      </c>
      <c r="M11" s="48">
        <v>4</v>
      </c>
      <c r="N11" s="60">
        <v>7603.1</v>
      </c>
      <c r="O11" s="60">
        <f>4357+1.9+0.2+3.1+1.1+5.1+1+0.7</f>
        <v>4370.1000000000004</v>
      </c>
      <c r="P11" s="60">
        <f>O11-212.8</f>
        <v>4157.3</v>
      </c>
      <c r="Q11" s="61">
        <v>343</v>
      </c>
      <c r="R11" s="110">
        <v>5403924.3079000004</v>
      </c>
      <c r="S11" s="62">
        <v>0</v>
      </c>
      <c r="T11" s="62">
        <v>0</v>
      </c>
      <c r="U11" s="62">
        <v>0</v>
      </c>
      <c r="V11" s="69">
        <f t="shared" ref="V11:V16" si="0">R11</f>
        <v>5403924.3079000004</v>
      </c>
      <c r="W11" s="63">
        <f t="shared" ref="W11:W12" si="1">R11/O11</f>
        <v>1236.56765472186</v>
      </c>
      <c r="X11" s="64">
        <v>10569</v>
      </c>
      <c r="Y11" s="65" t="s">
        <v>82</v>
      </c>
    </row>
    <row r="12" spans="1:25" s="44" customFormat="1" ht="20.25" customHeight="1">
      <c r="A12" s="45">
        <v>3</v>
      </c>
      <c r="B12" s="22" t="s">
        <v>69</v>
      </c>
      <c r="C12" s="24" t="s">
        <v>68</v>
      </c>
      <c r="D12" s="24" t="s">
        <v>71</v>
      </c>
      <c r="E12" s="58" t="s">
        <v>72</v>
      </c>
      <c r="F12" s="46">
        <v>7</v>
      </c>
      <c r="G12" s="52"/>
      <c r="H12" s="52"/>
      <c r="I12" s="53">
        <v>1987</v>
      </c>
      <c r="J12" s="52"/>
      <c r="K12" s="73" t="s">
        <v>75</v>
      </c>
      <c r="L12" s="48">
        <v>9</v>
      </c>
      <c r="M12" s="54">
        <v>4</v>
      </c>
      <c r="N12" s="60">
        <v>7745.6</v>
      </c>
      <c r="O12" s="60">
        <f>4410.8+0.6+0.2+1.2-1.4</f>
        <v>4411.4000000000005</v>
      </c>
      <c r="P12" s="60">
        <f>O12-149.8</f>
        <v>4261.6000000000004</v>
      </c>
      <c r="Q12" s="61">
        <v>356</v>
      </c>
      <c r="R12" s="110">
        <v>5403924.3079000004</v>
      </c>
      <c r="S12" s="62">
        <v>0</v>
      </c>
      <c r="T12" s="62">
        <v>0</v>
      </c>
      <c r="U12" s="62">
        <v>0</v>
      </c>
      <c r="V12" s="69">
        <f t="shared" si="0"/>
        <v>5403924.3079000004</v>
      </c>
      <c r="W12" s="63">
        <f t="shared" si="1"/>
        <v>1224.9907756947907</v>
      </c>
      <c r="X12" s="64">
        <v>10570</v>
      </c>
      <c r="Y12" s="65" t="s">
        <v>82</v>
      </c>
    </row>
    <row r="13" spans="1:25" s="44" customFormat="1" ht="18.75" customHeight="1">
      <c r="A13" s="45">
        <v>4</v>
      </c>
      <c r="B13" s="22" t="s">
        <v>69</v>
      </c>
      <c r="C13" s="24" t="s">
        <v>68</v>
      </c>
      <c r="D13" s="24" t="s">
        <v>71</v>
      </c>
      <c r="E13" s="58" t="s">
        <v>73</v>
      </c>
      <c r="F13" s="46">
        <v>3</v>
      </c>
      <c r="G13" s="52"/>
      <c r="H13" s="52"/>
      <c r="I13" s="53">
        <v>1989</v>
      </c>
      <c r="J13" s="52"/>
      <c r="K13" s="73" t="s">
        <v>75</v>
      </c>
      <c r="L13" s="48">
        <v>9</v>
      </c>
      <c r="M13" s="54">
        <v>4</v>
      </c>
      <c r="N13" s="60">
        <v>8249.9999999999982</v>
      </c>
      <c r="O13" s="60">
        <v>4797.2000000000007</v>
      </c>
      <c r="P13" s="60">
        <f>O13-180.7</f>
        <v>4616.5000000000009</v>
      </c>
      <c r="Q13" s="61">
        <v>458</v>
      </c>
      <c r="R13" s="110">
        <v>5403924.3079000004</v>
      </c>
      <c r="S13" s="62">
        <v>0</v>
      </c>
      <c r="T13" s="62">
        <v>0</v>
      </c>
      <c r="U13" s="62">
        <v>0</v>
      </c>
      <c r="V13" s="69">
        <f t="shared" si="0"/>
        <v>5403924.3079000004</v>
      </c>
      <c r="W13" s="63">
        <f>R13/O13</f>
        <v>1126.4746743725505</v>
      </c>
      <c r="X13" s="64">
        <v>10571</v>
      </c>
      <c r="Y13" s="65" t="s">
        <v>82</v>
      </c>
    </row>
    <row r="14" spans="1:25" s="44" customFormat="1" ht="17.25" customHeight="1">
      <c r="A14" s="45">
        <v>5</v>
      </c>
      <c r="B14" s="22" t="s">
        <v>69</v>
      </c>
      <c r="C14" s="24" t="s">
        <v>68</v>
      </c>
      <c r="D14" s="24" t="s">
        <v>71</v>
      </c>
      <c r="E14" s="58" t="s">
        <v>74</v>
      </c>
      <c r="F14" s="46">
        <v>2</v>
      </c>
      <c r="G14" s="52"/>
      <c r="H14" s="52"/>
      <c r="I14" s="53">
        <v>1988</v>
      </c>
      <c r="J14" s="52"/>
      <c r="K14" s="73" t="s">
        <v>67</v>
      </c>
      <c r="L14" s="48">
        <v>9</v>
      </c>
      <c r="M14" s="54">
        <v>1</v>
      </c>
      <c r="N14" s="60">
        <v>4925.5</v>
      </c>
      <c r="O14" s="60">
        <v>2474.4</v>
      </c>
      <c r="P14" s="60">
        <f>O14-105.9</f>
        <v>2368.5</v>
      </c>
      <c r="Q14" s="61">
        <v>270</v>
      </c>
      <c r="R14" s="110">
        <v>5403924.3079000004</v>
      </c>
      <c r="S14" s="62">
        <v>0</v>
      </c>
      <c r="T14" s="62">
        <v>0</v>
      </c>
      <c r="U14" s="62">
        <v>0</v>
      </c>
      <c r="V14" s="69">
        <f t="shared" si="0"/>
        <v>5403924.3079000004</v>
      </c>
      <c r="W14" s="63">
        <f>R14/O14</f>
        <v>2183.9331991189783</v>
      </c>
      <c r="X14" s="64">
        <v>10572</v>
      </c>
      <c r="Y14" s="65" t="s">
        <v>82</v>
      </c>
    </row>
    <row r="15" spans="1:25" s="44" customFormat="1" ht="15.75" customHeight="1">
      <c r="A15" s="45">
        <v>6</v>
      </c>
      <c r="B15" s="22" t="s">
        <v>69</v>
      </c>
      <c r="C15" s="24" t="s">
        <v>68</v>
      </c>
      <c r="D15" s="24" t="s">
        <v>71</v>
      </c>
      <c r="E15" s="59" t="s">
        <v>74</v>
      </c>
      <c r="F15" s="55">
        <v>6</v>
      </c>
      <c r="G15" s="52"/>
      <c r="H15" s="52"/>
      <c r="I15" s="56">
        <v>1987</v>
      </c>
      <c r="J15" s="52"/>
      <c r="K15" s="73" t="s">
        <v>67</v>
      </c>
      <c r="L15" s="48">
        <v>9</v>
      </c>
      <c r="M15" s="54">
        <v>1</v>
      </c>
      <c r="N15" s="60">
        <v>4882</v>
      </c>
      <c r="O15" s="60">
        <v>2402.3000000000002</v>
      </c>
      <c r="P15" s="60">
        <f>O15-77.2</f>
        <v>2325.1000000000004</v>
      </c>
      <c r="Q15" s="61">
        <v>255</v>
      </c>
      <c r="R15" s="110">
        <v>5403924.3079000004</v>
      </c>
      <c r="S15" s="62">
        <v>0</v>
      </c>
      <c r="T15" s="62">
        <v>0</v>
      </c>
      <c r="U15" s="62">
        <v>0</v>
      </c>
      <c r="V15" s="69">
        <f t="shared" si="0"/>
        <v>5403924.3079000004</v>
      </c>
      <c r="W15" s="63">
        <f>R15/O15</f>
        <v>2249.4793772218291</v>
      </c>
      <c r="X15" s="64">
        <v>10573</v>
      </c>
      <c r="Y15" s="65" t="s">
        <v>82</v>
      </c>
    </row>
    <row r="16" spans="1:25" s="44" customFormat="1" ht="15.75" customHeight="1">
      <c r="A16" s="45">
        <v>7</v>
      </c>
      <c r="B16" s="22" t="s">
        <v>69</v>
      </c>
      <c r="C16" s="24" t="s">
        <v>68</v>
      </c>
      <c r="D16" s="24" t="s">
        <v>85</v>
      </c>
      <c r="E16" s="59" t="s">
        <v>86</v>
      </c>
      <c r="F16" s="55">
        <v>5</v>
      </c>
      <c r="G16" s="52"/>
      <c r="H16" s="52"/>
      <c r="I16" s="56">
        <v>1988</v>
      </c>
      <c r="J16" s="52"/>
      <c r="K16" s="73" t="s">
        <v>87</v>
      </c>
      <c r="L16" s="48">
        <v>9</v>
      </c>
      <c r="M16" s="54">
        <v>3</v>
      </c>
      <c r="N16" s="60">
        <v>5742</v>
      </c>
      <c r="O16" s="60">
        <v>5742</v>
      </c>
      <c r="P16" s="60">
        <v>5742</v>
      </c>
      <c r="Q16" s="61">
        <v>271</v>
      </c>
      <c r="R16" s="110">
        <v>5403924.3079000004</v>
      </c>
      <c r="S16" s="62">
        <v>0</v>
      </c>
      <c r="T16" s="62">
        <v>0</v>
      </c>
      <c r="U16" s="62">
        <v>0</v>
      </c>
      <c r="V16" s="69">
        <f t="shared" si="0"/>
        <v>5403924.3079000004</v>
      </c>
      <c r="W16" s="63">
        <f>R16/O16</f>
        <v>941.12231067572282</v>
      </c>
      <c r="X16" s="64">
        <v>10572</v>
      </c>
      <c r="Y16" s="65" t="s">
        <v>88</v>
      </c>
    </row>
    <row r="17" spans="1:25" s="35" customFormat="1" ht="15.75">
      <c r="A17" s="57"/>
      <c r="B17" s="57"/>
      <c r="C17" s="57" t="s">
        <v>77</v>
      </c>
      <c r="D17" s="57"/>
      <c r="E17" s="57"/>
      <c r="F17" s="57"/>
      <c r="G17" s="57"/>
      <c r="H17" s="57"/>
      <c r="I17" s="57"/>
      <c r="J17" s="57"/>
      <c r="K17" s="57"/>
      <c r="L17" s="57"/>
      <c r="M17" s="72">
        <f>SUM(M10:M16)</f>
        <v>21</v>
      </c>
      <c r="N17" s="72">
        <f>SUM(N10:N16)</f>
        <v>46875.5</v>
      </c>
      <c r="O17" s="71"/>
      <c r="P17" s="71"/>
      <c r="Q17" s="72">
        <f>SUM(Q10:Q16)</f>
        <v>2319</v>
      </c>
      <c r="R17" s="111">
        <f>SUM(R10:R16)</f>
        <v>37827470.154899999</v>
      </c>
      <c r="S17" s="57"/>
      <c r="T17" s="57"/>
      <c r="U17" s="57"/>
      <c r="V17" s="72"/>
      <c r="W17" s="57"/>
      <c r="X17" s="57"/>
      <c r="Y17" s="57"/>
    </row>
    <row r="18" spans="1:25">
      <c r="R18" s="33"/>
    </row>
    <row r="20" spans="1:25">
      <c r="I20" t="s">
        <v>81</v>
      </c>
    </row>
  </sheetData>
  <mergeCells count="27">
    <mergeCell ref="A4:Y4"/>
    <mergeCell ref="A5:A8"/>
    <mergeCell ref="I5:J5"/>
    <mergeCell ref="K5:K8"/>
    <mergeCell ref="L5:L8"/>
    <mergeCell ref="M5:M8"/>
    <mergeCell ref="N5:N7"/>
    <mergeCell ref="Q5:Q7"/>
    <mergeCell ref="R5:V5"/>
    <mergeCell ref="W5:W7"/>
    <mergeCell ref="X5:X7"/>
    <mergeCell ref="S6:V6"/>
    <mergeCell ref="B6:B8"/>
    <mergeCell ref="D6:D8"/>
    <mergeCell ref="C6:C8"/>
    <mergeCell ref="B5:H5"/>
    <mergeCell ref="H6:H8"/>
    <mergeCell ref="G6:G8"/>
    <mergeCell ref="F6:F8"/>
    <mergeCell ref="E6:E8"/>
    <mergeCell ref="Y5:Y8"/>
    <mergeCell ref="I6:I8"/>
    <mergeCell ref="J6:J8"/>
    <mergeCell ref="O6:O7"/>
    <mergeCell ref="P6:P7"/>
    <mergeCell ref="R6:R7"/>
    <mergeCell ref="O5:P5"/>
  </mergeCells>
  <phoneticPr fontId="0" type="noConversion"/>
  <printOptions horizontalCentered="1"/>
  <pageMargins left="0.31496062992125984" right="0.31496062992125984" top="0.55118110236220474" bottom="0.35433070866141736" header="0.31496062992125984" footer="0.31496062992125984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2" tint="-0.249977111117893"/>
  </sheetPr>
  <dimension ref="A1:AR20"/>
  <sheetViews>
    <sheetView view="pageBreakPreview" topLeftCell="D1" zoomScale="80" zoomScaleSheetLayoutView="80" workbookViewId="0">
      <selection activeCell="J15" sqref="J15"/>
    </sheetView>
  </sheetViews>
  <sheetFormatPr defaultRowHeight="15"/>
  <cols>
    <col min="1" max="1" width="3.7109375" customWidth="1"/>
    <col min="2" max="2" width="6.85546875" style="10" customWidth="1"/>
    <col min="3" max="3" width="22.5703125" customWidth="1"/>
    <col min="4" max="4" width="8" customWidth="1"/>
    <col min="5" max="5" width="16" customWidth="1"/>
    <col min="6" max="6" width="5.7109375" customWidth="1"/>
    <col min="7" max="7" width="1.85546875" customWidth="1"/>
    <col min="8" max="8" width="2" customWidth="1"/>
    <col min="9" max="9" width="15.7109375" customWidth="1"/>
    <col min="10" max="10" width="12.85546875" customWidth="1"/>
    <col min="11" max="11" width="13.28515625" customWidth="1"/>
    <col min="12" max="12" width="12.42578125" customWidth="1"/>
    <col min="13" max="13" width="13.5703125" customWidth="1"/>
    <col min="14" max="14" width="5.140625" customWidth="1"/>
    <col min="15" max="15" width="5.5703125" customWidth="1"/>
    <col min="16" max="16" width="6.28515625" customWidth="1"/>
    <col min="17" max="17" width="14.28515625" customWidth="1"/>
    <col min="18" max="18" width="9.140625" customWidth="1"/>
    <col min="19" max="19" width="13.5703125" customWidth="1"/>
    <col min="20" max="20" width="4.5703125" customWidth="1"/>
    <col min="21" max="21" width="4" customWidth="1"/>
    <col min="22" max="22" width="4.42578125" customWidth="1"/>
    <col min="23" max="23" width="4.140625" customWidth="1"/>
    <col min="24" max="24" width="3.5703125" customWidth="1"/>
    <col min="25" max="25" width="5.42578125" customWidth="1"/>
    <col min="26" max="26" width="4.28515625" customWidth="1"/>
    <col min="27" max="27" width="6.42578125" customWidth="1"/>
    <col min="28" max="28" width="4.7109375" customWidth="1"/>
    <col min="29" max="29" width="6.140625" customWidth="1"/>
    <col min="30" max="30" width="4.7109375" customWidth="1"/>
    <col min="31" max="32" width="4.85546875" customWidth="1"/>
    <col min="33" max="34" width="4.5703125" customWidth="1"/>
    <col min="35" max="35" width="5.140625" customWidth="1"/>
    <col min="36" max="36" width="4.5703125" customWidth="1"/>
    <col min="37" max="37" width="4.7109375" customWidth="1"/>
    <col min="38" max="38" width="5" customWidth="1"/>
    <col min="39" max="39" width="5.140625" customWidth="1"/>
    <col min="40" max="40" width="4.7109375" customWidth="1"/>
    <col min="41" max="41" width="5" bestFit="1" customWidth="1"/>
    <col min="42" max="42" width="5.7109375" customWidth="1"/>
    <col min="43" max="43" width="15" customWidth="1"/>
  </cols>
  <sheetData>
    <row r="1" spans="1:44" ht="18.75">
      <c r="N1" s="34"/>
      <c r="O1" s="35"/>
      <c r="P1" s="35"/>
      <c r="Q1" s="35"/>
      <c r="R1" s="66" t="s">
        <v>79</v>
      </c>
      <c r="AA1" s="101"/>
      <c r="AB1" s="101"/>
      <c r="AC1" s="102"/>
      <c r="AD1" s="102"/>
      <c r="AE1" s="102"/>
      <c r="AF1" s="102"/>
      <c r="AG1" s="102"/>
      <c r="AH1" s="102"/>
      <c r="AI1" s="102"/>
      <c r="AJ1" s="102"/>
      <c r="AK1" s="102"/>
      <c r="AL1" s="102"/>
      <c r="AM1" s="102"/>
      <c r="AN1" s="102"/>
      <c r="AO1" s="102"/>
      <c r="AP1" s="102"/>
    </row>
    <row r="2" spans="1:44" ht="18.75">
      <c r="N2" s="35"/>
      <c r="O2" s="117" t="s">
        <v>90</v>
      </c>
      <c r="P2" s="117"/>
      <c r="Q2" s="114"/>
      <c r="R2" s="115"/>
      <c r="S2" s="116"/>
      <c r="AA2" s="26"/>
      <c r="AB2" s="26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</row>
    <row r="3" spans="1:44" ht="15.75">
      <c r="N3" s="35"/>
      <c r="O3" s="35"/>
      <c r="Q3" s="35"/>
      <c r="AA3" s="67"/>
      <c r="AB3" s="67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</row>
    <row r="4" spans="1:44" ht="58.5" customHeight="1">
      <c r="A4" s="100" t="s">
        <v>83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</row>
    <row r="5" spans="1:44" ht="15" customHeight="1">
      <c r="A5" s="103" t="s">
        <v>29</v>
      </c>
      <c r="B5" s="99" t="s">
        <v>23</v>
      </c>
      <c r="C5" s="99"/>
      <c r="D5" s="99"/>
      <c r="E5" s="99"/>
      <c r="F5" s="99"/>
      <c r="G5" s="99"/>
      <c r="H5" s="99"/>
      <c r="I5" s="103" t="s">
        <v>28</v>
      </c>
      <c r="J5" s="106" t="s">
        <v>51</v>
      </c>
      <c r="K5" s="106"/>
      <c r="L5" s="106"/>
      <c r="M5" s="106"/>
      <c r="N5" s="106"/>
      <c r="O5" s="106"/>
      <c r="P5" s="106" t="s">
        <v>57</v>
      </c>
      <c r="Q5" s="106"/>
      <c r="R5" s="106" t="s">
        <v>58</v>
      </c>
      <c r="S5" s="106"/>
      <c r="T5" s="106" t="s">
        <v>59</v>
      </c>
      <c r="U5" s="106"/>
      <c r="V5" s="106" t="s">
        <v>60</v>
      </c>
      <c r="W5" s="106"/>
      <c r="X5" s="106" t="s">
        <v>61</v>
      </c>
      <c r="Y5" s="106"/>
      <c r="Z5" s="106" t="s">
        <v>62</v>
      </c>
      <c r="AA5" s="106"/>
      <c r="AB5" s="106" t="s">
        <v>63</v>
      </c>
      <c r="AC5" s="106"/>
      <c r="AD5" s="106" t="s">
        <v>43</v>
      </c>
      <c r="AE5" s="106"/>
      <c r="AF5" s="107" t="s">
        <v>64</v>
      </c>
      <c r="AG5" s="107"/>
      <c r="AH5" s="107"/>
      <c r="AI5" s="107"/>
      <c r="AJ5" s="107"/>
      <c r="AK5" s="107"/>
      <c r="AL5" s="107"/>
      <c r="AM5" s="107"/>
      <c r="AN5" s="107"/>
      <c r="AO5" s="107"/>
      <c r="AP5" s="106" t="s">
        <v>44</v>
      </c>
      <c r="AQ5" s="106" t="s">
        <v>45</v>
      </c>
    </row>
    <row r="6" spans="1:44" ht="109.5" customHeight="1">
      <c r="A6" s="104"/>
      <c r="B6" s="84" t="s">
        <v>37</v>
      </c>
      <c r="C6" s="84" t="s">
        <v>38</v>
      </c>
      <c r="D6" s="84" t="s">
        <v>66</v>
      </c>
      <c r="E6" s="84" t="s">
        <v>39</v>
      </c>
      <c r="F6" s="84" t="s">
        <v>40</v>
      </c>
      <c r="G6" s="84" t="s">
        <v>41</v>
      </c>
      <c r="H6" s="84" t="s">
        <v>42</v>
      </c>
      <c r="I6" s="104"/>
      <c r="J6" s="4" t="s">
        <v>52</v>
      </c>
      <c r="K6" s="4" t="s">
        <v>53</v>
      </c>
      <c r="L6" s="4" t="s">
        <v>54</v>
      </c>
      <c r="M6" s="4" t="s">
        <v>55</v>
      </c>
      <c r="N6" s="4" t="s">
        <v>56</v>
      </c>
      <c r="O6" s="4" t="s">
        <v>65</v>
      </c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6" t="s">
        <v>46</v>
      </c>
      <c r="AG6" s="106"/>
      <c r="AH6" s="106" t="s">
        <v>47</v>
      </c>
      <c r="AI6" s="106"/>
      <c r="AJ6" s="106" t="s">
        <v>48</v>
      </c>
      <c r="AK6" s="106"/>
      <c r="AL6" s="106" t="s">
        <v>49</v>
      </c>
      <c r="AM6" s="106"/>
      <c r="AN6" s="106" t="s">
        <v>50</v>
      </c>
      <c r="AO6" s="106"/>
      <c r="AP6" s="106"/>
      <c r="AQ6" s="106"/>
    </row>
    <row r="7" spans="1:44" ht="38.25">
      <c r="A7" s="105"/>
      <c r="B7" s="86"/>
      <c r="C7" s="86"/>
      <c r="D7" s="86"/>
      <c r="E7" s="86"/>
      <c r="F7" s="86"/>
      <c r="G7" s="86"/>
      <c r="H7" s="86"/>
      <c r="I7" s="4" t="s">
        <v>1</v>
      </c>
      <c r="J7" s="4" t="s">
        <v>1</v>
      </c>
      <c r="K7" s="4" t="s">
        <v>1</v>
      </c>
      <c r="L7" s="4" t="s">
        <v>1</v>
      </c>
      <c r="M7" s="4" t="s">
        <v>1</v>
      </c>
      <c r="N7" s="4" t="s">
        <v>1</v>
      </c>
      <c r="O7" s="4" t="s">
        <v>1</v>
      </c>
      <c r="P7" s="4" t="s">
        <v>27</v>
      </c>
      <c r="Q7" s="4" t="s">
        <v>1</v>
      </c>
      <c r="R7" s="4" t="s">
        <v>26</v>
      </c>
      <c r="S7" s="4" t="s">
        <v>1</v>
      </c>
      <c r="T7" s="21" t="s">
        <v>3</v>
      </c>
      <c r="U7" s="4" t="s">
        <v>1</v>
      </c>
      <c r="V7" s="21" t="s">
        <v>3</v>
      </c>
      <c r="W7" s="21" t="s">
        <v>70</v>
      </c>
      <c r="X7" s="4" t="s">
        <v>25</v>
      </c>
      <c r="Y7" s="4" t="s">
        <v>1</v>
      </c>
      <c r="Z7" s="4" t="s">
        <v>26</v>
      </c>
      <c r="AA7" s="4" t="s">
        <v>1</v>
      </c>
      <c r="AB7" s="21" t="s">
        <v>3</v>
      </c>
      <c r="AC7" s="4" t="s">
        <v>1</v>
      </c>
      <c r="AD7" s="4" t="s">
        <v>27</v>
      </c>
      <c r="AE7" s="4" t="s">
        <v>1</v>
      </c>
      <c r="AF7" s="4" t="s">
        <v>27</v>
      </c>
      <c r="AG7" s="4" t="s">
        <v>1</v>
      </c>
      <c r="AH7" s="4" t="s">
        <v>27</v>
      </c>
      <c r="AI7" s="4" t="s">
        <v>1</v>
      </c>
      <c r="AJ7" s="4" t="s">
        <v>27</v>
      </c>
      <c r="AK7" s="4" t="s">
        <v>1</v>
      </c>
      <c r="AL7" s="4" t="s">
        <v>27</v>
      </c>
      <c r="AM7" s="4" t="s">
        <v>1</v>
      </c>
      <c r="AN7" s="4" t="s">
        <v>27</v>
      </c>
      <c r="AO7" s="4" t="s">
        <v>1</v>
      </c>
      <c r="AP7" s="4" t="s">
        <v>1</v>
      </c>
      <c r="AQ7" s="4" t="s">
        <v>1</v>
      </c>
    </row>
    <row r="8" spans="1:44" s="19" customFormat="1" ht="13.5" customHeight="1">
      <c r="A8" s="20">
        <v>1</v>
      </c>
      <c r="B8" s="20">
        <v>2</v>
      </c>
      <c r="C8" s="20">
        <v>3</v>
      </c>
      <c r="D8" s="20">
        <v>4</v>
      </c>
      <c r="E8" s="20"/>
      <c r="F8" s="20">
        <v>6</v>
      </c>
      <c r="G8" s="20">
        <v>7</v>
      </c>
      <c r="H8" s="20">
        <v>8</v>
      </c>
      <c r="I8" s="20">
        <v>9</v>
      </c>
      <c r="J8" s="20">
        <v>10</v>
      </c>
      <c r="K8" s="20">
        <v>11</v>
      </c>
      <c r="L8" s="20">
        <v>12</v>
      </c>
      <c r="M8" s="20">
        <v>13</v>
      </c>
      <c r="N8" s="20">
        <v>14</v>
      </c>
      <c r="O8" s="20">
        <v>15</v>
      </c>
      <c r="P8" s="20">
        <v>16</v>
      </c>
      <c r="Q8" s="20">
        <v>17</v>
      </c>
      <c r="R8" s="20">
        <v>18</v>
      </c>
      <c r="S8" s="20">
        <v>19</v>
      </c>
      <c r="T8" s="20">
        <v>20</v>
      </c>
      <c r="U8" s="20">
        <v>21</v>
      </c>
      <c r="V8" s="20">
        <v>22</v>
      </c>
      <c r="W8" s="20">
        <v>23</v>
      </c>
      <c r="X8" s="20">
        <v>24</v>
      </c>
      <c r="Y8" s="20">
        <v>25</v>
      </c>
      <c r="Z8" s="20">
        <v>26</v>
      </c>
      <c r="AA8" s="20">
        <v>27</v>
      </c>
      <c r="AB8" s="20">
        <v>28</v>
      </c>
      <c r="AC8" s="20">
        <v>29</v>
      </c>
      <c r="AD8" s="20">
        <v>30</v>
      </c>
      <c r="AE8" s="20">
        <v>31</v>
      </c>
      <c r="AF8" s="20">
        <v>32</v>
      </c>
      <c r="AG8" s="20">
        <v>33</v>
      </c>
      <c r="AH8" s="20">
        <v>34</v>
      </c>
      <c r="AI8" s="20">
        <v>35</v>
      </c>
      <c r="AJ8" s="20">
        <v>36</v>
      </c>
      <c r="AK8" s="20">
        <v>37</v>
      </c>
      <c r="AL8" s="20">
        <v>38</v>
      </c>
      <c r="AM8" s="20">
        <v>39</v>
      </c>
      <c r="AN8" s="20">
        <v>40</v>
      </c>
      <c r="AO8" s="20">
        <v>41</v>
      </c>
      <c r="AP8" s="20">
        <v>42</v>
      </c>
      <c r="AQ8" s="20">
        <v>43</v>
      </c>
    </row>
    <row r="9" spans="1:44" ht="22.5" customHeight="1">
      <c r="A9" s="1">
        <v>1</v>
      </c>
      <c r="B9" s="12" t="s">
        <v>69</v>
      </c>
      <c r="C9" s="24" t="s">
        <v>68</v>
      </c>
      <c r="D9" s="24" t="s">
        <v>71</v>
      </c>
      <c r="E9" s="38" t="s">
        <v>72</v>
      </c>
      <c r="F9" s="37">
        <v>3</v>
      </c>
      <c r="G9" s="1"/>
      <c r="H9" s="5"/>
      <c r="I9" s="110">
        <v>5403924.3075000001</v>
      </c>
      <c r="J9" s="14"/>
      <c r="K9" s="14"/>
      <c r="L9" s="14"/>
      <c r="M9" s="14"/>
      <c r="N9" s="14"/>
      <c r="O9" s="14"/>
      <c r="P9" s="14">
        <v>4</v>
      </c>
      <c r="Q9" s="110">
        <f>I9</f>
        <v>5403924.3075000001</v>
      </c>
      <c r="R9" s="14"/>
      <c r="S9" s="14"/>
      <c r="T9" s="14"/>
      <c r="U9" s="14"/>
      <c r="V9" s="14"/>
      <c r="W9" s="14"/>
      <c r="X9" s="14"/>
      <c r="Y9" s="14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9"/>
    </row>
    <row r="10" spans="1:44" ht="21.75" customHeight="1">
      <c r="A10" s="11">
        <v>2</v>
      </c>
      <c r="B10" s="12" t="s">
        <v>69</v>
      </c>
      <c r="C10" s="24" t="s">
        <v>68</v>
      </c>
      <c r="D10" s="24" t="s">
        <v>71</v>
      </c>
      <c r="E10" s="38" t="s">
        <v>72</v>
      </c>
      <c r="F10" s="37">
        <v>5</v>
      </c>
      <c r="G10" s="1"/>
      <c r="H10" s="5"/>
      <c r="I10" s="110">
        <v>5403924.3079000004</v>
      </c>
      <c r="J10" s="14"/>
      <c r="K10" s="14"/>
      <c r="L10" s="14"/>
      <c r="M10" s="14"/>
      <c r="N10" s="14"/>
      <c r="O10" s="14"/>
      <c r="P10" s="14">
        <v>4</v>
      </c>
      <c r="Q10" s="110">
        <f t="shared" ref="Q10:Q12" si="0">I10</f>
        <v>5403924.3079000004</v>
      </c>
      <c r="R10" s="14"/>
      <c r="S10" s="14"/>
      <c r="T10" s="14"/>
      <c r="U10" s="14"/>
      <c r="V10" s="14"/>
      <c r="W10" s="14"/>
      <c r="X10" s="14"/>
      <c r="Y10" s="14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9"/>
    </row>
    <row r="11" spans="1:44" ht="18.75" customHeight="1">
      <c r="A11" s="11">
        <v>3</v>
      </c>
      <c r="B11" s="12" t="s">
        <v>69</v>
      </c>
      <c r="C11" s="24" t="s">
        <v>68</v>
      </c>
      <c r="D11" s="24" t="s">
        <v>71</v>
      </c>
      <c r="E11" s="38" t="s">
        <v>72</v>
      </c>
      <c r="F11" s="37">
        <v>7</v>
      </c>
      <c r="G11" s="12"/>
      <c r="H11" s="13"/>
      <c r="I11" s="110">
        <v>5403924.3079000004</v>
      </c>
      <c r="J11" s="15"/>
      <c r="K11" s="15"/>
      <c r="L11" s="15"/>
      <c r="M11" s="15"/>
      <c r="N11" s="14"/>
      <c r="O11" s="14"/>
      <c r="P11" s="14">
        <v>4</v>
      </c>
      <c r="Q11" s="110">
        <f t="shared" si="0"/>
        <v>5403924.3079000004</v>
      </c>
      <c r="R11" s="14"/>
      <c r="S11" s="14"/>
      <c r="T11" s="14"/>
      <c r="U11" s="14"/>
      <c r="V11" s="14"/>
      <c r="W11" s="14"/>
      <c r="X11" s="14"/>
      <c r="Y11" s="14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9"/>
    </row>
    <row r="12" spans="1:44" ht="18.75">
      <c r="A12" s="25">
        <v>4</v>
      </c>
      <c r="B12" s="12" t="s">
        <v>69</v>
      </c>
      <c r="C12" s="24" t="s">
        <v>68</v>
      </c>
      <c r="D12" s="24" t="s">
        <v>71</v>
      </c>
      <c r="E12" s="38" t="s">
        <v>73</v>
      </c>
      <c r="F12" s="37">
        <v>3</v>
      </c>
      <c r="G12" s="25"/>
      <c r="H12" s="28"/>
      <c r="I12" s="110">
        <v>5403924.3079000004</v>
      </c>
      <c r="J12" s="14"/>
      <c r="K12" s="14"/>
      <c r="L12" s="14"/>
      <c r="M12" s="14"/>
      <c r="N12" s="14"/>
      <c r="O12" s="14"/>
      <c r="P12" s="14">
        <v>4</v>
      </c>
      <c r="Q12" s="110">
        <f t="shared" si="0"/>
        <v>5403924.3079000004</v>
      </c>
      <c r="R12" s="14"/>
      <c r="S12" s="14"/>
      <c r="T12" s="14"/>
      <c r="U12" s="14"/>
      <c r="V12" s="14"/>
      <c r="W12" s="14"/>
      <c r="X12" s="14"/>
      <c r="Y12" s="14"/>
      <c r="Z12" s="3"/>
      <c r="AA12" s="3"/>
      <c r="AB12" s="3"/>
      <c r="AC12" s="3"/>
      <c r="AD12" s="3"/>
      <c r="AE12" s="3"/>
      <c r="AF12" s="3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30"/>
    </row>
    <row r="13" spans="1:44">
      <c r="A13" s="36">
        <v>5</v>
      </c>
      <c r="B13" s="12" t="s">
        <v>69</v>
      </c>
      <c r="C13" s="24" t="s">
        <v>68</v>
      </c>
      <c r="D13" s="24" t="s">
        <v>71</v>
      </c>
      <c r="E13" s="38" t="s">
        <v>74</v>
      </c>
      <c r="F13" s="40">
        <v>2</v>
      </c>
      <c r="G13" s="31"/>
      <c r="H13" s="31"/>
      <c r="I13" s="110">
        <v>5403924.3079000004</v>
      </c>
      <c r="J13" s="31"/>
      <c r="K13" s="31"/>
      <c r="L13" s="31"/>
      <c r="M13" s="31"/>
      <c r="N13" s="31"/>
      <c r="O13" s="31"/>
      <c r="P13" s="14">
        <v>1</v>
      </c>
      <c r="Q13" s="110">
        <f>I13</f>
        <v>5403924.3079000004</v>
      </c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</row>
    <row r="14" spans="1:44">
      <c r="A14" s="36">
        <v>6</v>
      </c>
      <c r="B14" s="12" t="s">
        <v>69</v>
      </c>
      <c r="C14" s="24" t="s">
        <v>68</v>
      </c>
      <c r="D14" s="24" t="s">
        <v>71</v>
      </c>
      <c r="E14" s="39" t="s">
        <v>74</v>
      </c>
      <c r="F14" s="40">
        <v>6</v>
      </c>
      <c r="G14" s="31"/>
      <c r="H14" s="31"/>
      <c r="I14" s="110">
        <v>5403924.3079000004</v>
      </c>
      <c r="J14" s="31"/>
      <c r="K14" s="31"/>
      <c r="L14" s="31"/>
      <c r="M14" s="31"/>
      <c r="N14" s="31"/>
      <c r="O14" s="31"/>
      <c r="P14" s="14">
        <v>1</v>
      </c>
      <c r="Q14" s="110">
        <f>I14</f>
        <v>5403924.3079000004</v>
      </c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</row>
    <row r="15" spans="1:44" ht="15.75">
      <c r="A15" s="70">
        <v>7</v>
      </c>
      <c r="B15" s="12" t="s">
        <v>69</v>
      </c>
      <c r="C15" s="24" t="s">
        <v>68</v>
      </c>
      <c r="D15" s="75" t="s">
        <v>85</v>
      </c>
      <c r="E15" s="76" t="s">
        <v>89</v>
      </c>
      <c r="F15" s="74">
        <v>5</v>
      </c>
      <c r="G15" s="12"/>
      <c r="H15" s="77"/>
      <c r="I15" s="110">
        <v>5403924.3079000004</v>
      </c>
      <c r="J15" s="78"/>
      <c r="K15" s="78"/>
      <c r="L15" s="78"/>
      <c r="M15" s="78"/>
      <c r="N15" s="78"/>
      <c r="O15" s="78"/>
      <c r="P15" s="79">
        <v>3</v>
      </c>
      <c r="Q15" s="110">
        <f>I15</f>
        <v>5403924.3079000004</v>
      </c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80"/>
      <c r="AG15" s="81"/>
      <c r="AH15" s="82"/>
      <c r="AI15" s="78"/>
      <c r="AJ15" s="78"/>
      <c r="AK15" s="78"/>
      <c r="AL15" s="78"/>
      <c r="AM15" s="78"/>
      <c r="AN15" s="78"/>
      <c r="AO15" s="80"/>
      <c r="AP15" s="81"/>
      <c r="AQ15" s="81"/>
      <c r="AR15" s="83"/>
    </row>
    <row r="16" spans="1:44">
      <c r="A16" s="31"/>
      <c r="B16" s="43"/>
      <c r="C16" s="31" t="s">
        <v>77</v>
      </c>
      <c r="D16" s="31"/>
      <c r="E16" s="31"/>
      <c r="F16" s="31"/>
      <c r="G16" s="31"/>
      <c r="H16" s="31"/>
      <c r="I16" s="112">
        <f>SUM(I9:I15)</f>
        <v>37827470.154899999</v>
      </c>
      <c r="J16" s="31"/>
      <c r="K16" s="31"/>
      <c r="L16" s="31"/>
      <c r="M16" s="31"/>
      <c r="N16" s="31"/>
      <c r="O16" s="31"/>
      <c r="P16" s="41">
        <f>SUM(P9:P14)</f>
        <v>18</v>
      </c>
      <c r="Q16" s="112">
        <f>SUM(Q9:Q15)</f>
        <v>37827470.154899999</v>
      </c>
      <c r="R16" s="31"/>
      <c r="S16" s="31"/>
    </row>
    <row r="17" spans="1:11" ht="15.75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</row>
    <row r="18" spans="1:11" ht="15.75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</row>
    <row r="19" spans="1:11" ht="15.75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</row>
    <row r="20" spans="1:11">
      <c r="B20"/>
    </row>
  </sheetData>
  <mergeCells count="29">
    <mergeCell ref="AQ5:AQ6"/>
    <mergeCell ref="B6:B7"/>
    <mergeCell ref="C6:C7"/>
    <mergeCell ref="D6:D7"/>
    <mergeCell ref="AP5:AP6"/>
    <mergeCell ref="AJ6:AK6"/>
    <mergeCell ref="AL6:AM6"/>
    <mergeCell ref="AN6:AO6"/>
    <mergeCell ref="AH6:AI6"/>
    <mergeCell ref="X5:Y6"/>
    <mergeCell ref="Z5:AA6"/>
    <mergeCell ref="AB5:AC6"/>
    <mergeCell ref="AD5:AE6"/>
    <mergeCell ref="E6:E7"/>
    <mergeCell ref="F6:F7"/>
    <mergeCell ref="G6:G7"/>
    <mergeCell ref="A4:S4"/>
    <mergeCell ref="AA1:AP1"/>
    <mergeCell ref="A5:A7"/>
    <mergeCell ref="B5:H5"/>
    <mergeCell ref="I5:I6"/>
    <mergeCell ref="J5:O5"/>
    <mergeCell ref="P5:Q6"/>
    <mergeCell ref="R5:S6"/>
    <mergeCell ref="T5:U6"/>
    <mergeCell ref="V5:W6"/>
    <mergeCell ref="AF5:AO5"/>
    <mergeCell ref="H6:H7"/>
    <mergeCell ref="AF6:AG6"/>
  </mergeCells>
  <phoneticPr fontId="0" type="noConversion"/>
  <printOptions horizontalCentered="1"/>
  <pageMargins left="0" right="0" top="0.74803149606299213" bottom="0.7480314960629921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2" tint="-0.249977111117893"/>
  </sheetPr>
  <dimension ref="A1:O9"/>
  <sheetViews>
    <sheetView tabSelected="1" view="pageBreakPreview" zoomScale="89" zoomScaleNormal="115" zoomScaleSheetLayoutView="89" workbookViewId="0">
      <selection activeCell="H11" sqref="H11"/>
    </sheetView>
  </sheetViews>
  <sheetFormatPr defaultRowHeight="15"/>
  <cols>
    <col min="1" max="1" width="4.140625" customWidth="1"/>
    <col min="2" max="2" width="17.7109375" customWidth="1"/>
    <col min="3" max="3" width="15.85546875" customWidth="1"/>
    <col min="4" max="4" width="12.140625" customWidth="1"/>
    <col min="5" max="5" width="6.85546875" customWidth="1"/>
    <col min="6" max="6" width="8.140625" customWidth="1"/>
    <col min="7" max="7" width="7.28515625" customWidth="1"/>
    <col min="8" max="8" width="7" customWidth="1"/>
    <col min="9" max="9" width="8.140625" customWidth="1"/>
    <col min="10" max="10" width="12.28515625" customWidth="1"/>
    <col min="11" max="11" width="11.7109375" customWidth="1"/>
    <col min="12" max="12" width="11.42578125" customWidth="1"/>
    <col min="13" max="13" width="12.28515625" customWidth="1"/>
    <col min="14" max="14" width="13.140625" customWidth="1"/>
  </cols>
  <sheetData>
    <row r="1" spans="1:15" ht="18.75">
      <c r="A1" s="8"/>
      <c r="F1" s="34"/>
      <c r="G1" s="34"/>
      <c r="H1" s="34"/>
      <c r="I1" s="34"/>
      <c r="J1" s="34"/>
      <c r="K1" s="35"/>
      <c r="L1" s="35"/>
      <c r="M1" s="66" t="s">
        <v>80</v>
      </c>
    </row>
    <row r="2" spans="1:15" ht="21" customHeight="1">
      <c r="A2" s="8"/>
      <c r="F2" s="26"/>
      <c r="G2" s="26"/>
      <c r="H2" s="26"/>
      <c r="I2" s="26"/>
      <c r="J2" s="35"/>
      <c r="K2" s="117" t="s">
        <v>90</v>
      </c>
      <c r="L2" s="117"/>
      <c r="M2" s="114"/>
      <c r="N2" s="115"/>
      <c r="O2" s="116"/>
    </row>
    <row r="3" spans="1:15" ht="15.75">
      <c r="A3" s="108" t="s">
        <v>36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</row>
    <row r="4" spans="1:15" ht="62.25" customHeight="1">
      <c r="A4" s="103" t="s">
        <v>24</v>
      </c>
      <c r="B4" s="106" t="s">
        <v>35</v>
      </c>
      <c r="C4" s="109" t="s">
        <v>18</v>
      </c>
      <c r="D4" s="109" t="s">
        <v>17</v>
      </c>
      <c r="E4" s="106" t="s">
        <v>34</v>
      </c>
      <c r="F4" s="106"/>
      <c r="G4" s="106"/>
      <c r="H4" s="106"/>
      <c r="I4" s="106"/>
      <c r="J4" s="106" t="s">
        <v>16</v>
      </c>
      <c r="K4" s="106"/>
      <c r="L4" s="106"/>
      <c r="M4" s="106"/>
      <c r="N4" s="106"/>
    </row>
    <row r="5" spans="1:15" ht="38.25">
      <c r="A5" s="104"/>
      <c r="B5" s="106"/>
      <c r="C5" s="109"/>
      <c r="D5" s="109"/>
      <c r="E5" s="4" t="s">
        <v>33</v>
      </c>
      <c r="F5" s="4" t="s">
        <v>32</v>
      </c>
      <c r="G5" s="4" t="s">
        <v>31</v>
      </c>
      <c r="H5" s="4" t="s">
        <v>30</v>
      </c>
      <c r="I5" s="4" t="s">
        <v>9</v>
      </c>
      <c r="J5" s="4" t="s">
        <v>33</v>
      </c>
      <c r="K5" s="4" t="s">
        <v>32</v>
      </c>
      <c r="L5" s="4" t="s">
        <v>31</v>
      </c>
      <c r="M5" s="4" t="s">
        <v>30</v>
      </c>
      <c r="N5" s="4" t="s">
        <v>9</v>
      </c>
    </row>
    <row r="6" spans="1:15">
      <c r="A6" s="105"/>
      <c r="B6" s="106"/>
      <c r="C6" s="7" t="s">
        <v>26</v>
      </c>
      <c r="D6" s="3" t="s">
        <v>2</v>
      </c>
      <c r="E6" s="3" t="s">
        <v>27</v>
      </c>
      <c r="F6" s="3" t="s">
        <v>27</v>
      </c>
      <c r="G6" s="3" t="s">
        <v>27</v>
      </c>
      <c r="H6" s="3" t="s">
        <v>27</v>
      </c>
      <c r="I6" s="3" t="s">
        <v>27</v>
      </c>
      <c r="J6" s="3" t="s">
        <v>1</v>
      </c>
      <c r="K6" s="3" t="s">
        <v>1</v>
      </c>
      <c r="L6" s="3" t="s">
        <v>1</v>
      </c>
      <c r="M6" s="3" t="s">
        <v>1</v>
      </c>
      <c r="N6" s="3" t="s">
        <v>1</v>
      </c>
    </row>
    <row r="7" spans="1:15" s="19" customFormat="1" ht="11.25">
      <c r="A7" s="20">
        <v>1</v>
      </c>
      <c r="B7" s="20">
        <v>2</v>
      </c>
      <c r="C7" s="20">
        <v>3</v>
      </c>
      <c r="D7" s="20">
        <v>4</v>
      </c>
      <c r="E7" s="20">
        <v>5</v>
      </c>
      <c r="F7" s="20">
        <v>6</v>
      </c>
      <c r="G7" s="20">
        <v>7</v>
      </c>
      <c r="H7" s="20">
        <v>8</v>
      </c>
      <c r="I7" s="20">
        <v>9</v>
      </c>
      <c r="J7" s="20">
        <v>10</v>
      </c>
      <c r="K7" s="20">
        <v>11</v>
      </c>
      <c r="L7" s="20">
        <v>12</v>
      </c>
      <c r="M7" s="20">
        <v>13</v>
      </c>
      <c r="N7" s="20">
        <v>14</v>
      </c>
    </row>
    <row r="8" spans="1:15" ht="25.5">
      <c r="A8" s="5"/>
      <c r="B8" s="17" t="s">
        <v>68</v>
      </c>
      <c r="C8" s="6">
        <f>'перечень МКД'!N17</f>
        <v>46875.5</v>
      </c>
      <c r="D8" s="42">
        <f>'перечень МКД'!Q17</f>
        <v>2319</v>
      </c>
      <c r="E8" s="5"/>
      <c r="F8" s="5"/>
      <c r="G8" s="5">
        <v>9</v>
      </c>
      <c r="H8" s="5">
        <v>9</v>
      </c>
      <c r="I8" s="5">
        <f>H8+G8+F8+E8</f>
        <v>18</v>
      </c>
      <c r="J8" s="16"/>
      <c r="K8" s="16"/>
      <c r="L8" s="16"/>
      <c r="M8" s="113">
        <f>'перечень МКД'!R17</f>
        <v>37827470.154899999</v>
      </c>
      <c r="N8" s="113">
        <f>M8+L8</f>
        <v>37827470.154899999</v>
      </c>
    </row>
    <row r="9" spans="1:15">
      <c r="N9" s="32"/>
    </row>
  </sheetData>
  <mergeCells count="7">
    <mergeCell ref="A3:N3"/>
    <mergeCell ref="A4:A6"/>
    <mergeCell ref="B4:B6"/>
    <mergeCell ref="C4:C5"/>
    <mergeCell ref="D4:D5"/>
    <mergeCell ref="E4:I4"/>
    <mergeCell ref="J4:N4"/>
  </mergeCells>
  <phoneticPr fontId="0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перечень МКД</vt:lpstr>
      <vt:lpstr>виды ремонта</vt:lpstr>
      <vt:lpstr>показатели</vt:lpstr>
      <vt:lpstr>'виды ремонта'!Область_печати</vt:lpstr>
      <vt:lpstr>'перечень МКД'!Область_печати</vt:lpstr>
      <vt:lpstr>показатели!Область_печати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Пчельников И.А.</dc:creator>
  <cp:lastModifiedBy>Азаренко А.Н.</cp:lastModifiedBy>
  <cp:lastPrinted>2017-10-26T08:02:55Z</cp:lastPrinted>
  <dcterms:created xsi:type="dcterms:W3CDTF">2014-04-04T11:20:04Z</dcterms:created>
  <dcterms:modified xsi:type="dcterms:W3CDTF">2017-10-26T08:40:45Z</dcterms:modified>
</cp:coreProperties>
</file>