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 activeTab="4"/>
  </bookViews>
  <sheets>
    <sheet name="Прил 1" sheetId="7" r:id="rId1"/>
    <sheet name="Прил 2" sheetId="8" r:id="rId2"/>
    <sheet name="Прил 3" sheetId="10" r:id="rId3"/>
    <sheet name="прил 4" sheetId="11" r:id="rId4"/>
    <sheet name="прил 5" sheetId="9" r:id="rId5"/>
  </sheets>
  <definedNames>
    <definedName name="_xlnm.Print_Area" localSheetId="2">'Прил 3'!$A$1:$F$259</definedName>
    <definedName name="_xlnm.Print_Area" localSheetId="4">'прил 5'!$A$1:$D$13</definedName>
  </definedNames>
  <calcPr calcId="145621"/>
</workbook>
</file>

<file path=xl/calcChain.xml><?xml version="1.0" encoding="utf-8"?>
<calcChain xmlns="http://schemas.openxmlformats.org/spreadsheetml/2006/main">
  <c r="E168" i="11" l="1"/>
  <c r="D135" i="11"/>
  <c r="E31" i="11"/>
  <c r="F39" i="8"/>
  <c r="G42" i="8"/>
  <c r="F42" i="8"/>
  <c r="F39" i="10"/>
  <c r="E39" i="10"/>
  <c r="E41" i="11"/>
  <c r="D41" i="11"/>
  <c r="C9" i="7"/>
  <c r="D26" i="7"/>
  <c r="D24" i="7"/>
  <c r="D23" i="7" s="1"/>
  <c r="D9" i="7"/>
  <c r="E9" i="7" s="1"/>
  <c r="D60" i="7"/>
  <c r="E60" i="7"/>
  <c r="D57" i="7"/>
  <c r="E57" i="7"/>
  <c r="D30" i="7"/>
  <c r="D25" i="7"/>
  <c r="D12" i="7"/>
  <c r="D10" i="7"/>
  <c r="E51" i="11" l="1"/>
  <c r="E50" i="11" s="1"/>
  <c r="D51" i="11"/>
  <c r="D50" i="11" s="1"/>
  <c r="E188" i="11"/>
  <c r="D188" i="11"/>
  <c r="E160" i="11"/>
  <c r="D160" i="11"/>
  <c r="E124" i="11"/>
  <c r="E123" i="11" s="1"/>
  <c r="D124" i="11"/>
  <c r="D123" i="11" s="1"/>
  <c r="G214" i="8"/>
  <c r="G213" i="8" s="1"/>
  <c r="F215" i="10"/>
  <c r="F214" i="10" s="1"/>
  <c r="E215" i="10"/>
  <c r="E214" i="10"/>
  <c r="F178" i="10"/>
  <c r="E178" i="10"/>
  <c r="F159" i="10"/>
  <c r="E159" i="10"/>
  <c r="F107" i="10"/>
  <c r="F106" i="10" s="1"/>
  <c r="E107" i="10"/>
  <c r="E106" i="10" s="1"/>
  <c r="F43" i="10"/>
  <c r="F42" i="10" s="1"/>
  <c r="E43" i="10"/>
  <c r="E42" i="10" s="1"/>
  <c r="F214" i="8"/>
  <c r="F213" i="8" s="1"/>
  <c r="G177" i="8"/>
  <c r="F177" i="8"/>
  <c r="G158" i="8"/>
  <c r="F158" i="8"/>
  <c r="G106" i="8"/>
  <c r="G105" i="8" s="1"/>
  <c r="F106" i="8"/>
  <c r="F105" i="8" s="1"/>
  <c r="G46" i="8"/>
  <c r="G45" i="8" s="1"/>
  <c r="F46" i="8" l="1"/>
  <c r="F45" i="8" s="1"/>
  <c r="D63" i="7"/>
  <c r="C63" i="7"/>
  <c r="E74" i="7"/>
  <c r="E68" i="7"/>
  <c r="E67" i="7"/>
  <c r="D53" i="7"/>
  <c r="E53" i="7" s="1"/>
  <c r="C53" i="7"/>
  <c r="D37" i="7"/>
  <c r="D39" i="7"/>
  <c r="E93" i="11" l="1"/>
  <c r="D93" i="11"/>
  <c r="E192" i="11"/>
  <c r="D192" i="11"/>
  <c r="E176" i="11"/>
  <c r="E175" i="11" s="1"/>
  <c r="D176" i="11"/>
  <c r="D175" i="11" s="1"/>
  <c r="E137" i="11"/>
  <c r="E136" i="11" s="1"/>
  <c r="D137" i="11"/>
  <c r="D136" i="11" s="1"/>
  <c r="E121" i="11"/>
  <c r="E120" i="11" s="1"/>
  <c r="E203" i="11"/>
  <c r="E201" i="11"/>
  <c r="E196" i="11"/>
  <c r="E195" i="11" s="1"/>
  <c r="E194" i="11" s="1"/>
  <c r="E190" i="11"/>
  <c r="E183" i="11"/>
  <c r="E182" i="11" s="1"/>
  <c r="E181" i="11" s="1"/>
  <c r="E179" i="11"/>
  <c r="E178" i="11" s="1"/>
  <c r="E173" i="11"/>
  <c r="E172" i="11" s="1"/>
  <c r="E171" i="11" s="1"/>
  <c r="E165" i="11"/>
  <c r="E158" i="11"/>
  <c r="E153" i="11"/>
  <c r="E152" i="11" s="1"/>
  <c r="E151" i="11" s="1"/>
  <c r="E150" i="11" s="1"/>
  <c r="E149" i="11" s="1"/>
  <c r="E147" i="11"/>
  <c r="E146" i="11" s="1"/>
  <c r="E145" i="11" s="1"/>
  <c r="E144" i="11" s="1"/>
  <c r="E143" i="11" s="1"/>
  <c r="E141" i="11"/>
  <c r="E140" i="11" s="1"/>
  <c r="E139" i="11" s="1"/>
  <c r="E134" i="11"/>
  <c r="E133" i="11" s="1"/>
  <c r="E129" i="11"/>
  <c r="E128" i="11" s="1"/>
  <c r="E127" i="11" s="1"/>
  <c r="E126" i="11" s="1"/>
  <c r="E118" i="11"/>
  <c r="E117" i="11" s="1"/>
  <c r="E111" i="11"/>
  <c r="E110" i="11" s="1"/>
  <c r="E109" i="11" s="1"/>
  <c r="E108" i="11" s="1"/>
  <c r="E106" i="11"/>
  <c r="E105" i="11" s="1"/>
  <c r="E103" i="11"/>
  <c r="E102" i="11" s="1"/>
  <c r="E98" i="11"/>
  <c r="E96" i="11"/>
  <c r="E91" i="11"/>
  <c r="E89" i="11"/>
  <c r="E88" i="11" s="1"/>
  <c r="E86" i="11"/>
  <c r="E85" i="11" s="1"/>
  <c r="E84" i="11" s="1"/>
  <c r="E79" i="11"/>
  <c r="E78" i="11" s="1"/>
  <c r="E77" i="11" s="1"/>
  <c r="E75" i="11"/>
  <c r="E74" i="11" s="1"/>
  <c r="E72" i="11"/>
  <c r="E71" i="11" s="1"/>
  <c r="E67" i="11"/>
  <c r="E66" i="11" s="1"/>
  <c r="E65" i="11" s="1"/>
  <c r="E62" i="11"/>
  <c r="E61" i="11" s="1"/>
  <c r="E60" i="11" s="1"/>
  <c r="E59" i="11" s="1"/>
  <c r="E57" i="11"/>
  <c r="E56" i="11" s="1"/>
  <c r="E48" i="11"/>
  <c r="E46" i="11"/>
  <c r="E39" i="11"/>
  <c r="E37" i="11"/>
  <c r="E35" i="11"/>
  <c r="E32" i="11"/>
  <c r="E29" i="11"/>
  <c r="E27" i="11"/>
  <c r="E23" i="11"/>
  <c r="E22" i="11" s="1"/>
  <c r="E21" i="11" s="1"/>
  <c r="E19" i="11"/>
  <c r="E17" i="11"/>
  <c r="E15" i="11"/>
  <c r="E11" i="11"/>
  <c r="E10" i="11" s="1"/>
  <c r="E9" i="11" s="1"/>
  <c r="D203" i="11"/>
  <c r="D201" i="11"/>
  <c r="D196" i="11"/>
  <c r="D195" i="11" s="1"/>
  <c r="D194" i="11" s="1"/>
  <c r="D190" i="11"/>
  <c r="D183" i="11"/>
  <c r="D182" i="11" s="1"/>
  <c r="D181" i="11" s="1"/>
  <c r="D179" i="11"/>
  <c r="D178" i="11" s="1"/>
  <c r="D173" i="11"/>
  <c r="D172" i="11" s="1"/>
  <c r="D171" i="11" s="1"/>
  <c r="D168" i="11"/>
  <c r="D165" i="11"/>
  <c r="D158" i="11"/>
  <c r="D157" i="11" s="1"/>
  <c r="D156" i="11"/>
  <c r="D155" i="11" s="1"/>
  <c r="D153" i="11"/>
  <c r="D152" i="11" s="1"/>
  <c r="D151" i="11" s="1"/>
  <c r="D150" i="11" s="1"/>
  <c r="D149" i="11" s="1"/>
  <c r="D147" i="11"/>
  <c r="D146" i="11" s="1"/>
  <c r="D145" i="11" s="1"/>
  <c r="D144" i="11" s="1"/>
  <c r="D143" i="11" s="1"/>
  <c r="D141" i="11"/>
  <c r="D140" i="11" s="1"/>
  <c r="D139" i="11" s="1"/>
  <c r="D134" i="11"/>
  <c r="D133" i="11" s="1"/>
  <c r="D129" i="11"/>
  <c r="D128" i="11" s="1"/>
  <c r="D127" i="11" s="1"/>
  <c r="D126" i="11" s="1"/>
  <c r="D121" i="11"/>
  <c r="D120" i="11" s="1"/>
  <c r="D118" i="11"/>
  <c r="D117" i="11" s="1"/>
  <c r="D111" i="11"/>
  <c r="D110" i="11" s="1"/>
  <c r="D109" i="11" s="1"/>
  <c r="D108" i="11" s="1"/>
  <c r="D106" i="11"/>
  <c r="D105" i="11" s="1"/>
  <c r="D103" i="11"/>
  <c r="D102" i="11" s="1"/>
  <c r="D98" i="11"/>
  <c r="D96" i="11"/>
  <c r="D95" i="11" s="1"/>
  <c r="D91" i="11"/>
  <c r="D89" i="11"/>
  <c r="D86" i="11"/>
  <c r="D85" i="11" s="1"/>
  <c r="D84" i="11" s="1"/>
  <c r="D79" i="11"/>
  <c r="D78" i="11" s="1"/>
  <c r="D77" i="11" s="1"/>
  <c r="D75" i="11"/>
  <c r="D74" i="11" s="1"/>
  <c r="D72" i="11"/>
  <c r="D71" i="11" s="1"/>
  <c r="D67" i="11"/>
  <c r="D66" i="11" s="1"/>
  <c r="D65" i="11" s="1"/>
  <c r="D62" i="11"/>
  <c r="D61" i="11" s="1"/>
  <c r="D60" i="11" s="1"/>
  <c r="D59" i="11" s="1"/>
  <c r="D57" i="11"/>
  <c r="D56" i="11" s="1"/>
  <c r="D54" i="11" s="1"/>
  <c r="D53" i="11" s="1"/>
  <c r="D48" i="11"/>
  <c r="D46" i="11"/>
  <c r="D39" i="11"/>
  <c r="D37" i="11"/>
  <c r="D35" i="11"/>
  <c r="D32" i="11"/>
  <c r="D31" i="11" s="1"/>
  <c r="D29" i="11"/>
  <c r="D27" i="11"/>
  <c r="D23" i="11"/>
  <c r="D22" i="11" s="1"/>
  <c r="D21" i="11" s="1"/>
  <c r="D19" i="11"/>
  <c r="D17" i="11"/>
  <c r="D15" i="11"/>
  <c r="D11" i="11"/>
  <c r="D10" i="11" s="1"/>
  <c r="D9" i="11" s="1"/>
  <c r="F199" i="10"/>
  <c r="E199" i="10"/>
  <c r="F163" i="10"/>
  <c r="E163" i="10"/>
  <c r="F142" i="10"/>
  <c r="F141" i="10" s="1"/>
  <c r="E142" i="10"/>
  <c r="E141" i="10" s="1"/>
  <c r="F90" i="10"/>
  <c r="F86" i="10" s="1"/>
  <c r="F54" i="10"/>
  <c r="F53" i="10" s="1"/>
  <c r="E54" i="10"/>
  <c r="E53" i="10" s="1"/>
  <c r="F258" i="10"/>
  <c r="F257" i="10" s="1"/>
  <c r="F256" i="10" s="1"/>
  <c r="F255" i="10" s="1"/>
  <c r="F253" i="10"/>
  <c r="F252" i="10" s="1"/>
  <c r="F251" i="10" s="1"/>
  <c r="F250" i="10" s="1"/>
  <c r="F248" i="10"/>
  <c r="F247" i="10" s="1"/>
  <c r="F246" i="10" s="1"/>
  <c r="F245" i="10" s="1"/>
  <c r="F244" i="10" s="1"/>
  <c r="F243" i="10" s="1"/>
  <c r="F241" i="10"/>
  <c r="F239" i="10"/>
  <c r="F237" i="10"/>
  <c r="F230" i="10"/>
  <c r="F229" i="10" s="1"/>
  <c r="F228" i="10" s="1"/>
  <c r="F227" i="10" s="1"/>
  <c r="F226" i="10" s="1"/>
  <c r="F225" i="10" s="1"/>
  <c r="F223" i="10"/>
  <c r="F222" i="10" s="1"/>
  <c r="F221" i="10" s="1"/>
  <c r="F220" i="10" s="1"/>
  <c r="F219" i="10" s="1"/>
  <c r="F218" i="10" s="1"/>
  <c r="F212" i="10"/>
  <c r="F211" i="10" s="1"/>
  <c r="F209" i="10"/>
  <c r="F208" i="10" s="1"/>
  <c r="F207" i="10" s="1"/>
  <c r="F206" i="10" s="1"/>
  <c r="F204" i="10"/>
  <c r="F202" i="10"/>
  <c r="F197" i="10"/>
  <c r="F195" i="10"/>
  <c r="F191" i="10"/>
  <c r="F190" i="10" s="1"/>
  <c r="F189" i="10" s="1"/>
  <c r="F185" i="10"/>
  <c r="F184" i="10" s="1"/>
  <c r="F183" i="10" s="1"/>
  <c r="F182" i="10" s="1"/>
  <c r="F176" i="10"/>
  <c r="F175" i="10" s="1"/>
  <c r="F174" i="10" s="1"/>
  <c r="F173" i="10" s="1"/>
  <c r="F172" i="10" s="1"/>
  <c r="F170" i="10"/>
  <c r="F169" i="10" s="1"/>
  <c r="F168" i="10" s="1"/>
  <c r="F167" i="10" s="1"/>
  <c r="F166" i="10" s="1"/>
  <c r="F161" i="10"/>
  <c r="F154" i="10"/>
  <c r="F153" i="10" s="1"/>
  <c r="F151" i="10"/>
  <c r="F150" i="10" s="1"/>
  <c r="F148" i="10"/>
  <c r="F147" i="10" s="1"/>
  <c r="F146" i="10" s="1"/>
  <c r="F145" i="10" s="1"/>
  <c r="F139" i="10"/>
  <c r="F138" i="10" s="1"/>
  <c r="F133" i="10"/>
  <c r="F132" i="10" s="1"/>
  <c r="F125" i="10"/>
  <c r="F124" i="10" s="1"/>
  <c r="F123" i="10" s="1"/>
  <c r="F122" i="10" s="1"/>
  <c r="F121" i="10" s="1"/>
  <c r="F119" i="10"/>
  <c r="F118" i="10" s="1"/>
  <c r="F117" i="10" s="1"/>
  <c r="F116" i="10" s="1"/>
  <c r="F115" i="10" s="1"/>
  <c r="F112" i="10"/>
  <c r="F111" i="10" s="1"/>
  <c r="F110" i="10" s="1"/>
  <c r="F109" i="10" s="1"/>
  <c r="F104" i="10"/>
  <c r="F103" i="10" s="1"/>
  <c r="F102" i="10" s="1"/>
  <c r="F101" i="10" s="1"/>
  <c r="F99" i="10"/>
  <c r="F98" i="10" s="1"/>
  <c r="F97" i="10" s="1"/>
  <c r="F83" i="10"/>
  <c r="F82" i="10" s="1"/>
  <c r="F76" i="10"/>
  <c r="F75" i="10" s="1"/>
  <c r="F74" i="10" s="1"/>
  <c r="F73" i="10" s="1"/>
  <c r="F72" i="10" s="1"/>
  <c r="F70" i="10"/>
  <c r="F69" i="10" s="1"/>
  <c r="F68" i="10" s="1"/>
  <c r="F67" i="10" s="1"/>
  <c r="F66" i="10" s="1"/>
  <c r="F63" i="10"/>
  <c r="F61" i="10"/>
  <c r="F51" i="10"/>
  <c r="F48" i="10"/>
  <c r="F37" i="10"/>
  <c r="F35" i="10"/>
  <c r="F33" i="10"/>
  <c r="F28" i="10"/>
  <c r="F27" i="10" s="1"/>
  <c r="F26" i="10" s="1"/>
  <c r="F25" i="10" s="1"/>
  <c r="F23" i="10"/>
  <c r="F22" i="10" s="1"/>
  <c r="F20" i="10"/>
  <c r="F18" i="10"/>
  <c r="F13" i="10"/>
  <c r="F11" i="10"/>
  <c r="F10" i="10" s="1"/>
  <c r="F9" i="10" s="1"/>
  <c r="F8" i="10" s="1"/>
  <c r="E258" i="10"/>
  <c r="E257" i="10" s="1"/>
  <c r="E256" i="10" s="1"/>
  <c r="E255" i="10" s="1"/>
  <c r="E253" i="10"/>
  <c r="E252" i="10" s="1"/>
  <c r="E251" i="10" s="1"/>
  <c r="E248" i="10"/>
  <c r="E247" i="10" s="1"/>
  <c r="E246" i="10" s="1"/>
  <c r="E245" i="10" s="1"/>
  <c r="E244" i="10" s="1"/>
  <c r="E243" i="10" s="1"/>
  <c r="E241" i="10"/>
  <c r="E239" i="10"/>
  <c r="E237" i="10"/>
  <c r="E230" i="10"/>
  <c r="E229" i="10" s="1"/>
  <c r="E228" i="10" s="1"/>
  <c r="E227" i="10" s="1"/>
  <c r="E226" i="10" s="1"/>
  <c r="E225" i="10" s="1"/>
  <c r="E223" i="10"/>
  <c r="E222" i="10" s="1"/>
  <c r="E221" i="10" s="1"/>
  <c r="E220" i="10" s="1"/>
  <c r="E219" i="10" s="1"/>
  <c r="E218" i="10" s="1"/>
  <c r="E212" i="10"/>
  <c r="E211" i="10" s="1"/>
  <c r="E209" i="10"/>
  <c r="E208" i="10" s="1"/>
  <c r="E207" i="10" s="1"/>
  <c r="E206" i="10" s="1"/>
  <c r="E204" i="10"/>
  <c r="E202" i="10"/>
  <c r="E197" i="10"/>
  <c r="E195" i="10"/>
  <c r="E191" i="10"/>
  <c r="E190" i="10" s="1"/>
  <c r="E189" i="10" s="1"/>
  <c r="E185" i="10"/>
  <c r="E184" i="10" s="1"/>
  <c r="E183" i="10" s="1"/>
  <c r="E182" i="10" s="1"/>
  <c r="E176" i="10"/>
  <c r="E175" i="10" s="1"/>
  <c r="E174" i="10"/>
  <c r="E173" i="10" s="1"/>
  <c r="E172" i="10" s="1"/>
  <c r="E170" i="10"/>
  <c r="E169" i="10" s="1"/>
  <c r="E168" i="10" s="1"/>
  <c r="E167" i="10" s="1"/>
  <c r="E166" i="10" s="1"/>
  <c r="E161" i="10"/>
  <c r="E158" i="10" s="1"/>
  <c r="E154" i="10"/>
  <c r="E153" i="10" s="1"/>
  <c r="E151" i="10"/>
  <c r="E150" i="10" s="1"/>
  <c r="E148" i="10"/>
  <c r="E147" i="10" s="1"/>
  <c r="E146" i="10" s="1"/>
  <c r="E145" i="10" s="1"/>
  <c r="E139" i="10"/>
  <c r="E138" i="10" s="1"/>
  <c r="E133" i="10"/>
  <c r="E132" i="10" s="1"/>
  <c r="E125" i="10"/>
  <c r="E124" i="10" s="1"/>
  <c r="E123" i="10" s="1"/>
  <c r="E122" i="10" s="1"/>
  <c r="E121" i="10" s="1"/>
  <c r="E119" i="10"/>
  <c r="E118" i="10" s="1"/>
  <c r="E117" i="10" s="1"/>
  <c r="E116" i="10" s="1"/>
  <c r="E115" i="10" s="1"/>
  <c r="E112" i="10"/>
  <c r="E111" i="10" s="1"/>
  <c r="E110" i="10" s="1"/>
  <c r="E109" i="10" s="1"/>
  <c r="E104" i="10"/>
  <c r="E103" i="10" s="1"/>
  <c r="E102" i="10" s="1"/>
  <c r="E101" i="10" s="1"/>
  <c r="E99" i="10"/>
  <c r="E98" i="10" s="1"/>
  <c r="E97" i="10" s="1"/>
  <c r="E90" i="10"/>
  <c r="E89" i="10" s="1"/>
  <c r="E88" i="10" s="1"/>
  <c r="E87" i="10" s="1"/>
  <c r="E83" i="10"/>
  <c r="E82" i="10" s="1"/>
  <c r="E76" i="10"/>
  <c r="E75" i="10" s="1"/>
  <c r="E74" i="10" s="1"/>
  <c r="E73" i="10" s="1"/>
  <c r="E72" i="10" s="1"/>
  <c r="E70" i="10"/>
  <c r="E69" i="10" s="1"/>
  <c r="E68" i="10" s="1"/>
  <c r="E67" i="10" s="1"/>
  <c r="E66" i="10" s="1"/>
  <c r="E63" i="10"/>
  <c r="E61" i="10"/>
  <c r="E51" i="10"/>
  <c r="E48" i="10"/>
  <c r="E37" i="10"/>
  <c r="E35" i="10"/>
  <c r="E33" i="10"/>
  <c r="E28" i="10"/>
  <c r="E27" i="10" s="1"/>
  <c r="E26" i="10" s="1"/>
  <c r="E25" i="10" s="1"/>
  <c r="E23" i="10"/>
  <c r="E22" i="10" s="1"/>
  <c r="E20" i="10"/>
  <c r="E18" i="10"/>
  <c r="E13" i="10"/>
  <c r="E11" i="10"/>
  <c r="E96" i="10" l="1"/>
  <c r="F158" i="10"/>
  <c r="E95" i="10"/>
  <c r="E94" i="10" s="1"/>
  <c r="E93" i="10" s="1"/>
  <c r="E187" i="11"/>
  <c r="E186" i="11" s="1"/>
  <c r="E185" i="11" s="1"/>
  <c r="D187" i="11"/>
  <c r="D186" i="11" s="1"/>
  <c r="D185" i="11" s="1"/>
  <c r="E157" i="11"/>
  <c r="E156" i="11" s="1"/>
  <c r="E155" i="11" s="1"/>
  <c r="E116" i="11"/>
  <c r="D116" i="11"/>
  <c r="D115" i="11" s="1"/>
  <c r="D114" i="11" s="1"/>
  <c r="D113" i="11" s="1"/>
  <c r="E170" i="11"/>
  <c r="D88" i="11"/>
  <c r="E47" i="10"/>
  <c r="E46" i="10" s="1"/>
  <c r="E45" i="10" s="1"/>
  <c r="E32" i="10"/>
  <c r="E31" i="10" s="1"/>
  <c r="E86" i="10"/>
  <c r="E85" i="10" s="1"/>
  <c r="E81" i="10" s="1"/>
  <c r="E80" i="10" s="1"/>
  <c r="E79" i="10" s="1"/>
  <c r="E78" i="10" s="1"/>
  <c r="E65" i="10" s="1"/>
  <c r="F194" i="10"/>
  <c r="F193" i="10" s="1"/>
  <c r="E194" i="10"/>
  <c r="E193" i="10" s="1"/>
  <c r="E188" i="10" s="1"/>
  <c r="E187" i="10" s="1"/>
  <c r="F89" i="10"/>
  <c r="F88" i="10" s="1"/>
  <c r="F87" i="10" s="1"/>
  <c r="E17" i="10"/>
  <c r="E16" i="10" s="1"/>
  <c r="E15" i="10" s="1"/>
  <c r="D45" i="11"/>
  <c r="D44" i="11" s="1"/>
  <c r="D170" i="11"/>
  <c r="E45" i="11"/>
  <c r="E44" i="11" s="1"/>
  <c r="E200" i="11"/>
  <c r="E199" i="11" s="1"/>
  <c r="E198" i="11" s="1"/>
  <c r="D200" i="11"/>
  <c r="D199" i="11" s="1"/>
  <c r="D198" i="11" s="1"/>
  <c r="E83" i="11"/>
  <c r="D132" i="11"/>
  <c r="D131" i="11" s="1"/>
  <c r="E132" i="11"/>
  <c r="E131" i="11" s="1"/>
  <c r="D26" i="11"/>
  <c r="D14" i="11"/>
  <c r="D13" i="11" s="1"/>
  <c r="D8" i="11" s="1"/>
  <c r="D7" i="11" s="1"/>
  <c r="D164" i="11"/>
  <c r="D163" i="11" s="1"/>
  <c r="D162" i="11" s="1"/>
  <c r="D34" i="11"/>
  <c r="D70" i="11"/>
  <c r="D69" i="11" s="1"/>
  <c r="D64" i="11" s="1"/>
  <c r="D101" i="11"/>
  <c r="D100" i="11" s="1"/>
  <c r="E14" i="11"/>
  <c r="E13" i="11" s="1"/>
  <c r="E8" i="11" s="1"/>
  <c r="E7" i="11" s="1"/>
  <c r="D55" i="11"/>
  <c r="E26" i="11"/>
  <c r="E34" i="11"/>
  <c r="E95" i="11"/>
  <c r="E164" i="11"/>
  <c r="E163" i="11" s="1"/>
  <c r="E162" i="11" s="1"/>
  <c r="E115" i="11"/>
  <c r="E114" i="11" s="1"/>
  <c r="E113" i="11" s="1"/>
  <c r="E101" i="11"/>
  <c r="E100" i="11" s="1"/>
  <c r="E70" i="11"/>
  <c r="E69" i="11" s="1"/>
  <c r="E64" i="11" s="1"/>
  <c r="E54" i="11"/>
  <c r="E53" i="11" s="1"/>
  <c r="E55" i="11"/>
  <c r="D83" i="11"/>
  <c r="E250" i="10"/>
  <c r="F47" i="10"/>
  <c r="F46" i="10" s="1"/>
  <c r="F45" i="10" s="1"/>
  <c r="E137" i="10"/>
  <c r="E136" i="10" s="1"/>
  <c r="E135" i="10" s="1"/>
  <c r="F137" i="10"/>
  <c r="F136" i="10" s="1"/>
  <c r="F135" i="10" s="1"/>
  <c r="E201" i="10"/>
  <c r="F157" i="10"/>
  <c r="F156" i="10" s="1"/>
  <c r="F144" i="10" s="1"/>
  <c r="E157" i="10"/>
  <c r="E156" i="10" s="1"/>
  <c r="E144" i="10" s="1"/>
  <c r="F85" i="10"/>
  <c r="F81" i="10" s="1"/>
  <c r="F80" i="10" s="1"/>
  <c r="F79" i="10" s="1"/>
  <c r="F78" i="10" s="1"/>
  <c r="F65" i="10" s="1"/>
  <c r="E236" i="10"/>
  <c r="E233" i="10" s="1"/>
  <c r="E232" i="10" s="1"/>
  <c r="E217" i="10" s="1"/>
  <c r="E114" i="10"/>
  <c r="E60" i="10"/>
  <c r="E59" i="10" s="1"/>
  <c r="E58" i="10" s="1"/>
  <c r="E57" i="10" s="1"/>
  <c r="E56" i="10" s="1"/>
  <c r="E10" i="10"/>
  <c r="E9" i="10" s="1"/>
  <c r="E8" i="10" s="1"/>
  <c r="F201" i="10"/>
  <c r="F17" i="10"/>
  <c r="F16" i="10" s="1"/>
  <c r="F15" i="10" s="1"/>
  <c r="F236" i="10"/>
  <c r="F233" i="10" s="1"/>
  <c r="F232" i="10" s="1"/>
  <c r="F217" i="10" s="1"/>
  <c r="F32" i="10"/>
  <c r="F60" i="10"/>
  <c r="F59" i="10" s="1"/>
  <c r="F58" i="10" s="1"/>
  <c r="F57" i="10" s="1"/>
  <c r="F56" i="10" s="1"/>
  <c r="F96" i="10"/>
  <c r="F95" i="10" s="1"/>
  <c r="F94" i="10" s="1"/>
  <c r="F93" i="10" s="1"/>
  <c r="F165" i="10"/>
  <c r="F130" i="10"/>
  <c r="F129" i="10" s="1"/>
  <c r="F128" i="10" s="1"/>
  <c r="F131" i="10"/>
  <c r="F114" i="10"/>
  <c r="E131" i="10"/>
  <c r="E130" i="10"/>
  <c r="E129" i="10" s="1"/>
  <c r="E128" i="10" s="1"/>
  <c r="E165" i="10"/>
  <c r="D12" i="9"/>
  <c r="C12" i="9"/>
  <c r="D10" i="9"/>
  <c r="C10" i="9"/>
  <c r="D9" i="9"/>
  <c r="D5" i="9" s="1"/>
  <c r="C9" i="9"/>
  <c r="C5" i="9" s="1"/>
  <c r="D6" i="9"/>
  <c r="C6" i="9"/>
  <c r="G194" i="8"/>
  <c r="G160" i="8"/>
  <c r="G203" i="8"/>
  <c r="G201" i="8"/>
  <c r="G198" i="8"/>
  <c r="F198" i="8"/>
  <c r="F160" i="8"/>
  <c r="G162" i="8"/>
  <c r="F162" i="8"/>
  <c r="G196" i="8"/>
  <c r="G141" i="8"/>
  <c r="G140" i="8" s="1"/>
  <c r="F141" i="8"/>
  <c r="F140" i="8" s="1"/>
  <c r="G64" i="8"/>
  <c r="G57" i="8"/>
  <c r="G56" i="8" s="1"/>
  <c r="F57" i="8"/>
  <c r="F56" i="8" s="1"/>
  <c r="G51" i="8"/>
  <c r="G38" i="8"/>
  <c r="G36" i="8"/>
  <c r="G23" i="8"/>
  <c r="G21" i="8"/>
  <c r="G257" i="8"/>
  <c r="G256" i="8" s="1"/>
  <c r="G255" i="8" s="1"/>
  <c r="G254" i="8" s="1"/>
  <c r="G252" i="8"/>
  <c r="G251" i="8" s="1"/>
  <c r="G250" i="8" s="1"/>
  <c r="G247" i="8"/>
  <c r="G246" i="8" s="1"/>
  <c r="G245" i="8" s="1"/>
  <c r="G244" i="8" s="1"/>
  <c r="G243" i="8" s="1"/>
  <c r="G242" i="8" s="1"/>
  <c r="G240" i="8"/>
  <c r="G238" i="8"/>
  <c r="G236" i="8"/>
  <c r="G229" i="8"/>
  <c r="G228" i="8" s="1"/>
  <c r="G227" i="8" s="1"/>
  <c r="G226" i="8" s="1"/>
  <c r="G225" i="8" s="1"/>
  <c r="G224" i="8" s="1"/>
  <c r="G222" i="8"/>
  <c r="G221" i="8" s="1"/>
  <c r="G220" i="8" s="1"/>
  <c r="G219" i="8" s="1"/>
  <c r="G218" i="8" s="1"/>
  <c r="G217" i="8" s="1"/>
  <c r="G211" i="8"/>
  <c r="G210" i="8" s="1"/>
  <c r="G208" i="8"/>
  <c r="G207" i="8" s="1"/>
  <c r="G190" i="8"/>
  <c r="G189" i="8" s="1"/>
  <c r="G188" i="8" s="1"/>
  <c r="G184" i="8"/>
  <c r="G183" i="8" s="1"/>
  <c r="G182" i="8" s="1"/>
  <c r="G181" i="8" s="1"/>
  <c r="G175" i="8"/>
  <c r="G169" i="8"/>
  <c r="G168" i="8" s="1"/>
  <c r="G167" i="8" s="1"/>
  <c r="G166" i="8" s="1"/>
  <c r="G165" i="8" s="1"/>
  <c r="G153" i="8"/>
  <c r="G152" i="8" s="1"/>
  <c r="G150" i="8"/>
  <c r="G149" i="8" s="1"/>
  <c r="G147" i="8"/>
  <c r="G146" i="8" s="1"/>
  <c r="G145" i="8" s="1"/>
  <c r="G144" i="8" s="1"/>
  <c r="G138" i="8"/>
  <c r="G137" i="8" s="1"/>
  <c r="G132" i="8"/>
  <c r="G131" i="8" s="1"/>
  <c r="G124" i="8"/>
  <c r="G123" i="8" s="1"/>
  <c r="G122" i="8" s="1"/>
  <c r="G121" i="8" s="1"/>
  <c r="G120" i="8" s="1"/>
  <c r="G118" i="8"/>
  <c r="G117" i="8" s="1"/>
  <c r="G116" i="8" s="1"/>
  <c r="G115" i="8" s="1"/>
  <c r="G114" i="8" s="1"/>
  <c r="G111" i="8"/>
  <c r="G110" i="8" s="1"/>
  <c r="G109" i="8" s="1"/>
  <c r="G108" i="8" s="1"/>
  <c r="G103" i="8"/>
  <c r="G102" i="8" s="1"/>
  <c r="G101" i="8" s="1"/>
  <c r="G100" i="8" s="1"/>
  <c r="G98" i="8"/>
  <c r="G97" i="8" s="1"/>
  <c r="G96" i="8" s="1"/>
  <c r="G89" i="8"/>
  <c r="G88" i="8" s="1"/>
  <c r="G86" i="8"/>
  <c r="G85" i="8" s="1"/>
  <c r="G79" i="8"/>
  <c r="G78" i="8" s="1"/>
  <c r="G77" i="8" s="1"/>
  <c r="G76" i="8" s="1"/>
  <c r="G75" i="8" s="1"/>
  <c r="G73" i="8"/>
  <c r="G72" i="8" s="1"/>
  <c r="G71" i="8" s="1"/>
  <c r="G70" i="8" s="1"/>
  <c r="G69" i="8" s="1"/>
  <c r="G66" i="8"/>
  <c r="G54" i="8"/>
  <c r="G40" i="8"/>
  <c r="G31" i="8"/>
  <c r="G30" i="8" s="1"/>
  <c r="G29" i="8" s="1"/>
  <c r="G28" i="8" s="1"/>
  <c r="G26" i="8"/>
  <c r="G25" i="8" s="1"/>
  <c r="G16" i="8"/>
  <c r="G14" i="8"/>
  <c r="F257" i="8"/>
  <c r="F256" i="8" s="1"/>
  <c r="F255" i="8" s="1"/>
  <c r="F254" i="8" s="1"/>
  <c r="F252" i="8"/>
  <c r="F251" i="8" s="1"/>
  <c r="F250" i="8" s="1"/>
  <c r="F247" i="8"/>
  <c r="F246" i="8" s="1"/>
  <c r="F245" i="8" s="1"/>
  <c r="F244" i="8" s="1"/>
  <c r="F243" i="8" s="1"/>
  <c r="F242" i="8" s="1"/>
  <c r="F240" i="8"/>
  <c r="F238" i="8"/>
  <c r="F236" i="8"/>
  <c r="F229" i="8"/>
  <c r="F228" i="8" s="1"/>
  <c r="F227" i="8" s="1"/>
  <c r="F226" i="8" s="1"/>
  <c r="F225" i="8" s="1"/>
  <c r="F224" i="8" s="1"/>
  <c r="F222" i="8"/>
  <c r="F221" i="8" s="1"/>
  <c r="F220" i="8" s="1"/>
  <c r="F219" i="8" s="1"/>
  <c r="F218" i="8" s="1"/>
  <c r="F217" i="8" s="1"/>
  <c r="F211" i="8"/>
  <c r="F210" i="8" s="1"/>
  <c r="F208" i="8"/>
  <c r="F207" i="8" s="1"/>
  <c r="F203" i="8"/>
  <c r="F201" i="8"/>
  <c r="F196" i="8"/>
  <c r="F194" i="8"/>
  <c r="F190" i="8"/>
  <c r="F189" i="8" s="1"/>
  <c r="F188" i="8" s="1"/>
  <c r="F184" i="8"/>
  <c r="F183" i="8" s="1"/>
  <c r="F182" i="8" s="1"/>
  <c r="F181" i="8" s="1"/>
  <c r="F175" i="8"/>
  <c r="F169" i="8"/>
  <c r="F168" i="8" s="1"/>
  <c r="F167" i="8" s="1"/>
  <c r="F166" i="8" s="1"/>
  <c r="F165" i="8" s="1"/>
  <c r="F153" i="8"/>
  <c r="F152" i="8" s="1"/>
  <c r="F150" i="8"/>
  <c r="F149" i="8" s="1"/>
  <c r="F147" i="8"/>
  <c r="F146" i="8" s="1"/>
  <c r="F145" i="8" s="1"/>
  <c r="F144" i="8" s="1"/>
  <c r="F138" i="8"/>
  <c r="F137" i="8" s="1"/>
  <c r="F132" i="8"/>
  <c r="F131" i="8" s="1"/>
  <c r="F124" i="8"/>
  <c r="F123" i="8" s="1"/>
  <c r="F122" i="8" s="1"/>
  <c r="F121" i="8" s="1"/>
  <c r="F120" i="8" s="1"/>
  <c r="F118" i="8"/>
  <c r="F117" i="8" s="1"/>
  <c r="F116" i="8" s="1"/>
  <c r="F115" i="8" s="1"/>
  <c r="F114" i="8" s="1"/>
  <c r="F111" i="8"/>
  <c r="F110" i="8" s="1"/>
  <c r="F109" i="8" s="1"/>
  <c r="F108" i="8" s="1"/>
  <c r="F103" i="8"/>
  <c r="F102" i="8" s="1"/>
  <c r="F101" i="8" s="1"/>
  <c r="F100" i="8" s="1"/>
  <c r="F98" i="8"/>
  <c r="F95" i="8" s="1"/>
  <c r="F89" i="8"/>
  <c r="F88" i="8" s="1"/>
  <c r="F86" i="8"/>
  <c r="F85" i="8" s="1"/>
  <c r="F79" i="8"/>
  <c r="F78" i="8" s="1"/>
  <c r="F77" i="8" s="1"/>
  <c r="F76" i="8" s="1"/>
  <c r="F75" i="8" s="1"/>
  <c r="F73" i="8"/>
  <c r="F72" i="8" s="1"/>
  <c r="F71" i="8" s="1"/>
  <c r="F70" i="8" s="1"/>
  <c r="F69" i="8" s="1"/>
  <c r="F66" i="8"/>
  <c r="F64" i="8"/>
  <c r="F54" i="8"/>
  <c r="F51" i="8"/>
  <c r="F40" i="8"/>
  <c r="F38" i="8"/>
  <c r="F36" i="8"/>
  <c r="F31" i="8"/>
  <c r="F30" i="8" s="1"/>
  <c r="F29" i="8" s="1"/>
  <c r="F28" i="8" s="1"/>
  <c r="F26" i="8"/>
  <c r="F25" i="8" s="1"/>
  <c r="F23" i="8"/>
  <c r="F21" i="8"/>
  <c r="F16" i="8"/>
  <c r="F14" i="8"/>
  <c r="E64" i="7"/>
  <c r="E65" i="7"/>
  <c r="E66" i="7"/>
  <c r="E69" i="7"/>
  <c r="E70" i="7"/>
  <c r="E71" i="7"/>
  <c r="E72" i="7"/>
  <c r="E73" i="7"/>
  <c r="E76" i="7"/>
  <c r="D75" i="7"/>
  <c r="E75" i="7" s="1"/>
  <c r="C75" i="7"/>
  <c r="E58" i="7"/>
  <c r="D58" i="7"/>
  <c r="C58" i="7"/>
  <c r="D51" i="7"/>
  <c r="D46" i="7"/>
  <c r="D44" i="7"/>
  <c r="D43" i="7" s="1"/>
  <c r="D41" i="7"/>
  <c r="D36" i="7" s="1"/>
  <c r="D33" i="7"/>
  <c r="D31" i="7"/>
  <c r="E25" i="11" l="1"/>
  <c r="E181" i="10"/>
  <c r="E180" i="10" s="1"/>
  <c r="E63" i="7"/>
  <c r="D25" i="11"/>
  <c r="E30" i="10"/>
  <c r="E7" i="10" s="1"/>
  <c r="F30" i="10"/>
  <c r="F7" i="10" s="1"/>
  <c r="F31" i="10"/>
  <c r="F188" i="10"/>
  <c r="F187" i="10" s="1"/>
  <c r="G50" i="8"/>
  <c r="G49" i="8" s="1"/>
  <c r="G48" i="8" s="1"/>
  <c r="G235" i="8"/>
  <c r="G232" i="8" s="1"/>
  <c r="G231" i="8" s="1"/>
  <c r="G216" i="8" s="1"/>
  <c r="G174" i="8"/>
  <c r="G173" i="8" s="1"/>
  <c r="G172" i="8" s="1"/>
  <c r="G171" i="8" s="1"/>
  <c r="G13" i="8"/>
  <c r="G12" i="8" s="1"/>
  <c r="G11" i="8" s="1"/>
  <c r="F174" i="8"/>
  <c r="F173" i="8" s="1"/>
  <c r="F172" i="8" s="1"/>
  <c r="F171" i="8" s="1"/>
  <c r="F164" i="8" s="1"/>
  <c r="F157" i="8"/>
  <c r="F63" i="8"/>
  <c r="F62" i="8" s="1"/>
  <c r="F61" i="8" s="1"/>
  <c r="F60" i="8" s="1"/>
  <c r="F59" i="8" s="1"/>
  <c r="G157" i="8"/>
  <c r="G156" i="8" s="1"/>
  <c r="G155" i="8" s="1"/>
  <c r="G143" i="8" s="1"/>
  <c r="F94" i="8"/>
  <c r="F93" i="8" s="1"/>
  <c r="F92" i="8" s="1"/>
  <c r="F97" i="8"/>
  <c r="F96" i="8" s="1"/>
  <c r="D50" i="7"/>
  <c r="D49" i="7" s="1"/>
  <c r="D62" i="7"/>
  <c r="G63" i="8"/>
  <c r="G62" i="8" s="1"/>
  <c r="G61" i="8" s="1"/>
  <c r="G60" i="8" s="1"/>
  <c r="G59" i="8" s="1"/>
  <c r="F193" i="8"/>
  <c r="D82" i="11"/>
  <c r="D81" i="11" s="1"/>
  <c r="D6" i="11" s="1"/>
  <c r="E82" i="11"/>
  <c r="E81" i="11" s="1"/>
  <c r="E127" i="10"/>
  <c r="F235" i="10"/>
  <c r="F234" i="10" s="1"/>
  <c r="F92" i="10"/>
  <c r="F127" i="10"/>
  <c r="E92" i="10"/>
  <c r="E235" i="10"/>
  <c r="E234" i="10" s="1"/>
  <c r="G193" i="8"/>
  <c r="F200" i="8"/>
  <c r="F235" i="8"/>
  <c r="F234" i="8" s="1"/>
  <c r="F233" i="8" s="1"/>
  <c r="F20" i="8"/>
  <c r="F19" i="8" s="1"/>
  <c r="F18" i="8" s="1"/>
  <c r="F206" i="8"/>
  <c r="F205" i="8" s="1"/>
  <c r="F136" i="8"/>
  <c r="F135" i="8" s="1"/>
  <c r="F134" i="8" s="1"/>
  <c r="F50" i="8"/>
  <c r="F49" i="8" s="1"/>
  <c r="F48" i="8" s="1"/>
  <c r="G95" i="8"/>
  <c r="G136" i="8"/>
  <c r="G135" i="8" s="1"/>
  <c r="G134" i="8" s="1"/>
  <c r="G200" i="8"/>
  <c r="F113" i="8"/>
  <c r="F35" i="8"/>
  <c r="F34" i="8" s="1"/>
  <c r="F84" i="8"/>
  <c r="F83" i="8" s="1"/>
  <c r="F82" i="8" s="1"/>
  <c r="F81" i="8" s="1"/>
  <c r="F68" i="8" s="1"/>
  <c r="F249" i="8"/>
  <c r="F13" i="8"/>
  <c r="F12" i="8" s="1"/>
  <c r="F11" i="8" s="1"/>
  <c r="G20" i="8"/>
  <c r="G19" i="8" s="1"/>
  <c r="G18" i="8" s="1"/>
  <c r="G35" i="8"/>
  <c r="G249" i="8"/>
  <c r="G206" i="8"/>
  <c r="G205" i="8" s="1"/>
  <c r="G164" i="8"/>
  <c r="G129" i="8"/>
  <c r="G128" i="8" s="1"/>
  <c r="G127" i="8" s="1"/>
  <c r="G130" i="8"/>
  <c r="G113" i="8"/>
  <c r="G84" i="8"/>
  <c r="G83" i="8" s="1"/>
  <c r="G82" i="8" s="1"/>
  <c r="G81" i="8" s="1"/>
  <c r="G68" i="8" s="1"/>
  <c r="F130" i="8"/>
  <c r="F129" i="8"/>
  <c r="F128" i="8" s="1"/>
  <c r="F127" i="8" s="1"/>
  <c r="C62" i="7"/>
  <c r="D35" i="7"/>
  <c r="E30" i="7"/>
  <c r="E32" i="7"/>
  <c r="E33" i="7"/>
  <c r="E34" i="7"/>
  <c r="E38" i="7"/>
  <c r="E40" i="7"/>
  <c r="E42" i="7"/>
  <c r="E45" i="7"/>
  <c r="E47" i="7"/>
  <c r="E48" i="7"/>
  <c r="E54" i="7"/>
  <c r="E55" i="7"/>
  <c r="E61" i="7"/>
  <c r="E25" i="7"/>
  <c r="E27" i="7"/>
  <c r="E18" i="7"/>
  <c r="E19" i="7"/>
  <c r="E20" i="7"/>
  <c r="E21" i="7"/>
  <c r="D17" i="7"/>
  <c r="E11" i="7"/>
  <c r="E12" i="7"/>
  <c r="E13" i="7"/>
  <c r="E10" i="7"/>
  <c r="C60" i="7"/>
  <c r="C57" i="7" s="1"/>
  <c r="C51" i="7"/>
  <c r="C46" i="7"/>
  <c r="E46" i="7" s="1"/>
  <c r="C44" i="7"/>
  <c r="C43" i="7" s="1"/>
  <c r="C41" i="7"/>
  <c r="E41" i="7" s="1"/>
  <c r="C39" i="7"/>
  <c r="E39" i="7" s="1"/>
  <c r="C37" i="7"/>
  <c r="E37" i="7" s="1"/>
  <c r="C33" i="7"/>
  <c r="C31" i="7"/>
  <c r="E31" i="7" s="1"/>
  <c r="C29" i="7"/>
  <c r="C28" i="7" s="1"/>
  <c r="C26" i="7"/>
  <c r="E26" i="7" s="1"/>
  <c r="C24" i="7"/>
  <c r="C23" i="7" s="1"/>
  <c r="C22" i="7" s="1"/>
  <c r="C17" i="7"/>
  <c r="C16" i="7" s="1"/>
  <c r="C8" i="7"/>
  <c r="E6" i="11" l="1"/>
  <c r="F181" i="10"/>
  <c r="F180" i="10" s="1"/>
  <c r="F6" i="10" s="1"/>
  <c r="G234" i="8"/>
  <c r="G233" i="8" s="1"/>
  <c r="F33" i="8"/>
  <c r="F10" i="8" s="1"/>
  <c r="E62" i="7"/>
  <c r="E6" i="10"/>
  <c r="F156" i="8"/>
  <c r="F155" i="8" s="1"/>
  <c r="F143" i="8" s="1"/>
  <c r="F126" i="8" s="1"/>
  <c r="G192" i="8"/>
  <c r="G187" i="8"/>
  <c r="G186" i="8" s="1"/>
  <c r="G180" i="8" s="1"/>
  <c r="F187" i="8"/>
  <c r="F186" i="8" s="1"/>
  <c r="F192" i="8"/>
  <c r="F91" i="8"/>
  <c r="G94" i="8"/>
  <c r="G93" i="8" s="1"/>
  <c r="G92" i="8" s="1"/>
  <c r="G91" i="8" s="1"/>
  <c r="G33" i="8"/>
  <c r="G10" i="8" s="1"/>
  <c r="G34" i="8"/>
  <c r="C50" i="7"/>
  <c r="C49" i="7"/>
  <c r="E24" i="7"/>
  <c r="F232" i="8"/>
  <c r="F231" i="8" s="1"/>
  <c r="F216" i="8" s="1"/>
  <c r="G126" i="8"/>
  <c r="E44" i="7"/>
  <c r="E43" i="7"/>
  <c r="C36" i="7"/>
  <c r="E36" i="7" s="1"/>
  <c r="D8" i="7"/>
  <c r="E8" i="7" s="1"/>
  <c r="E17" i="7"/>
  <c r="D22" i="7"/>
  <c r="E22" i="7" s="1"/>
  <c r="D29" i="7"/>
  <c r="E23" i="7"/>
  <c r="D16" i="7"/>
  <c r="E16" i="7" s="1"/>
  <c r="F180" i="8" l="1"/>
  <c r="F179" i="8" s="1"/>
  <c r="F9" i="8" s="1"/>
  <c r="F8" i="8" s="1"/>
  <c r="G179" i="8"/>
  <c r="G9" i="8" s="1"/>
  <c r="G8" i="8" s="1"/>
  <c r="C35" i="7"/>
  <c r="D28" i="7"/>
  <c r="E28" i="7" s="1"/>
  <c r="E29" i="7"/>
  <c r="E35" i="7" l="1"/>
  <c r="C7" i="7"/>
  <c r="C77" i="7" s="1"/>
  <c r="D7" i="7"/>
  <c r="E7" i="7" l="1"/>
  <c r="D77" i="7"/>
  <c r="E77" i="7" s="1"/>
</calcChain>
</file>

<file path=xl/sharedStrings.xml><?xml version="1.0" encoding="utf-8"?>
<sst xmlns="http://schemas.openxmlformats.org/spreadsheetml/2006/main" count="2634" uniqueCount="503">
  <si>
    <t>Наименование показателя</t>
  </si>
  <si>
    <t>003</t>
  </si>
  <si>
    <t>310</t>
  </si>
  <si>
    <t>870</t>
  </si>
  <si>
    <t>360</t>
  </si>
  <si>
    <t>0203</t>
  </si>
  <si>
    <t>0801</t>
  </si>
  <si>
    <t>540</t>
  </si>
  <si>
    <t>Исполнено</t>
  </si>
  <si>
    <t>500</t>
  </si>
  <si>
    <t>620</t>
  </si>
  <si>
    <t>% исполнения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</si>
  <si>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</si>
  <si>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</si>
  <si>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</si>
  <si>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</si>
  <si>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</si>
  <si>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</si>
  <si>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</si>
  <si>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</si>
  <si>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</si>
  <si>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</si>
  <si>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</si>
  <si>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</si>
  <si>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</si>
  <si>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</si>
  <si>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</si>
  <si>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</si>
  <si>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</si>
  <si>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</si>
  <si>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</si>
  <si>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</si>
  <si>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ПРОЧИЕ НЕНАЛОГОВЫЕ ДОХОДЫ</t>
  </si>
  <si>
    <t>БЕЗВОЗМЕЗДНЫЕ ПОСТУПЛЕНИЯ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</si>
  <si>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</si>
  <si>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</si>
  <si>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</si>
  <si>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</si>
  <si>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</si>
  <si>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</si>
  <si>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</si>
  <si>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Мобилизационная и вневойсковая подготовка</t>
  </si>
  <si>
    <t>Гражданская оборона</t>
  </si>
  <si>
    <t>Материально-техническое обеспечение в области гражданской обороны</t>
  </si>
  <si>
    <t>Другие вопросы в области национальной безопасности и правоохранительной деятельности</t>
  </si>
  <si>
    <t>Реализация мероприятий по взаимодействию с муниципальным районом</t>
  </si>
  <si>
    <t>Реализация мероприятий</t>
  </si>
  <si>
    <t>Дорожное хозяйство (дорожные фонды)</t>
  </si>
  <si>
    <t>Развитие системы организации движения транспортных средств и пешеходов и повышение безопасности дорожных условий</t>
  </si>
  <si>
    <t>Другие вопросы в области национальной экономики</t>
  </si>
  <si>
    <t>Реализация мероприятий в области земельных отношений</t>
  </si>
  <si>
    <t>Жилищное хозяйство</t>
  </si>
  <si>
    <t>Обеспечение мероприятий по капитальному ремонту многоквартирных домов</t>
  </si>
  <si>
    <t>Коммунальное хозяйство</t>
  </si>
  <si>
    <t>Мероприятия, направленные на энергосбережение и повышение энергоэффективности в ГП "Город Кременки"</t>
  </si>
  <si>
    <t>Благоустройство</t>
  </si>
  <si>
    <t>Реализация программ формирования современной городской среды</t>
  </si>
  <si>
    <t>Профессиональная подготовка, переподготовка и повышение квалификации</t>
  </si>
  <si>
    <t>Культура</t>
  </si>
  <si>
    <t>Реализация проектов развития общественной инфраструктуры муниципальных образований, основанных на местных инициативах</t>
  </si>
  <si>
    <t>Пенсионное обеспечение</t>
  </si>
  <si>
    <t>Организация предоставления дополнительных социальных гарантий отдельным категориям граждан</t>
  </si>
  <si>
    <t>Социальное обеспечение населения</t>
  </si>
  <si>
    <t>Другие вопросы в области социальной политики</t>
  </si>
  <si>
    <t>Мероприятия в области социальной политики</t>
  </si>
  <si>
    <t>Мероприятия в области физической культуры и спорта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</si>
  <si>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</si>
  <si>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</si>
  <si>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</si>
  <si>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</si>
  <si>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НАЛОГИ НА СОВОКУПНЫЙ ДОХОД</t>
  </si>
  <si>
    <t>Инициативные платежи</t>
  </si>
  <si>
    <t>Инициативные платежи, зачисляемые в бюджеты городских поселений</t>
  </si>
  <si>
    <t>Глава местной администрации (исполнительно-распорядительного органа муниципального образования)</t>
  </si>
  <si>
    <t>Реализация мероприятий в рамках программы "Развитие малого и среднего предпринимательства"</t>
  </si>
  <si>
    <t>Телевидение и радиовещание</t>
  </si>
  <si>
    <t>Организация временного трудоустройства несовершеннолетних граждан</t>
  </si>
  <si>
    <t>Уточненный план на год</t>
  </si>
  <si>
    <t>Коды бюджетной классификации Российской Федерации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</si>
  <si>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</si>
  <si>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</si>
  <si>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(в рублях)</t>
  </si>
  <si>
    <t>Наименование</t>
  </si>
  <si>
    <t>2</t>
  </si>
  <si>
    <t>3</t>
  </si>
  <si>
    <t>1 00 00000 00 0000 000</t>
  </si>
  <si>
    <t>1 01 00000 00 0000 000</t>
  </si>
  <si>
    <t>1 01 02000 01 0000 110</t>
  </si>
  <si>
    <t xml:space="preserve"> 1 01 02010 01 1000 110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</si>
  <si>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</si>
  <si>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1 01 02020 01 1000 110 </t>
  </si>
  <si>
    <t xml:space="preserve"> 1 01 02030 01 1000 110 </t>
  </si>
  <si>
    <t>Налог на доходы физических лиц с доходов, полученных физическими лицами в      соответствии со статьей  228 Налогового кодекса Российской Федерации</t>
  </si>
  <si>
    <t xml:space="preserve"> 1 01 02080 01 1000 110 </t>
  </si>
  <si>
    <t xml:space="preserve"> Налог на доходы физических лиц части суммы налога, превышающей 650 000 рублей, относящейся к части налоговой базы, превышающей 5 000 000 рублей</t>
  </si>
  <si>
    <t>1 03 00000 00 0000 000</t>
  </si>
  <si>
    <t>1 03 02000 01 0000 110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</si>
  <si>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</si>
  <si>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</si>
  <si>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</si>
  <si>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</si>
  <si>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</si>
  <si>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</si>
  <si>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</si>
  <si>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</si>
  <si>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</si>
  <si>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1 05 01000 00 0000 110</t>
  </si>
  <si>
    <t xml:space="preserve"> 1 05 01010 01 0000 110 </t>
  </si>
  <si>
    <t>Налог, взимаемый с налогоплательщиков, выбравших в качестве объекта налогообложения доходы</t>
  </si>
  <si>
    <t>1 05 01011 01 1000 110</t>
  </si>
  <si>
    <t xml:space="preserve">1 05 01020 01 0000 110 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</si>
  <si>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</si>
  <si>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</si>
  <si>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</si>
  <si>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1 06 01000 00 0000 110</t>
  </si>
  <si>
    <t>1 06 01030 13 1000 110</t>
  </si>
  <si>
    <t>1 06 06030 00 0000 110</t>
  </si>
  <si>
    <t xml:space="preserve">Земельный налог с организаций </t>
  </si>
  <si>
    <t>1 06 06033 13 1000 110</t>
  </si>
  <si>
    <t>Земельный налог с организаций, обладающих земельным участком, расположенным в границах городских  поселений</t>
  </si>
  <si>
    <t>1 06 06040 00 0000 110</t>
  </si>
  <si>
    <t>Земельный налог с физических лиц</t>
  </si>
  <si>
    <t>1 06 06043 13 1000 110</t>
  </si>
  <si>
    <t>Земельный налог с физических, обладающих земельным участком, расположенным в границах  городских  поселений</t>
  </si>
  <si>
    <t>1 11 00000 00 0000 000</t>
  </si>
  <si>
    <t>1 11 05000 00 0000 120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</si>
  <si>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</si>
  <si>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</si>
  <si>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</si>
  <si>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</si>
  <si>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</si>
  <si>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</si>
  <si>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</si>
  <si>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</si>
  <si>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</si>
  <si>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</si>
  <si>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</si>
  <si>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1 11 09000 00 0000 000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</si>
  <si>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</si>
  <si>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1 11 09040 00 0000 000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</si>
  <si>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</si>
  <si>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</si>
  <si>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1 13 00000 00 0000 000</t>
  </si>
  <si>
    <t>ДОХОДЫ ОТ ОКАЗАНИЯ ПЛАТНЫХ УСЛУГ (РАБОТ) И КОМПЕНСАЦИИ ЗАТРАТ ГОСУДАРСТВА</t>
  </si>
  <si>
    <t>1 13 01995 13 0000 130</t>
  </si>
  <si>
    <t>1 13 02995 13 0000 130</t>
  </si>
  <si>
    <t>1 14 00000 00 0000 000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</si>
  <si>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</si>
  <si>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</si>
  <si>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</si>
  <si>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</si>
  <si>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1 14 06013 13 0000 430</t>
  </si>
  <si>
    <t>1 16 00000 00 0000 000</t>
  </si>
  <si>
    <t>1 16 02020 02 0000 140</t>
  </si>
  <si>
    <t>1 16 07010 13 0000 140</t>
  </si>
  <si>
    <t>1 17 00000 00 0000 000</t>
  </si>
  <si>
    <t>1 17 15030 00 0000 000</t>
  </si>
  <si>
    <t>1 17 15030 13 0000 150</t>
  </si>
  <si>
    <t>2 00 00000 00 0000 000</t>
  </si>
  <si>
    <t>ВСЕГО ДОХОДОВ</t>
  </si>
  <si>
    <t>4</t>
  </si>
  <si>
    <t>5</t>
  </si>
  <si>
    <t>Прочие неналоговые доходы бюджетов городских поселений</t>
  </si>
  <si>
    <t>Прочие неналоговые доходы</t>
  </si>
  <si>
    <t>1 17 05050 00 0000 000</t>
  </si>
  <si>
    <t>1 17 05050 13 0000 180</t>
  </si>
  <si>
    <t>БЕЗВОЗМЕЗДНЫЕ ПОСТУПЛЕНИЯ ОТ ДРУГИХ БЮДЖЕТОВ БЮДЖЕТНОЙ СИСТЕМЫ РОССИЙСКОЙ ФЕДЕРАЦИИ</t>
  </si>
  <si>
    <t>2 02 00000 00 0000 000</t>
  </si>
  <si>
    <t xml:space="preserve"> 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</si>
  <si>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</si>
  <si>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</si>
  <si>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</si>
  <si>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 </t>
  </si>
  <si>
    <t>Межбюджетные трансферты бюджетам муниципальных образований Калужской области на создание модельных муниципальных библиотек</t>
  </si>
  <si>
    <t>Иные межбюджетные трансферты бюджетам поселений из бюджета МО "Жуковский район" в рамках МП "Энергосбережение и повышение энергоэффективности в Жуковском районе"</t>
  </si>
  <si>
    <t xml:space="preserve">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</t>
  </si>
  <si>
    <t>ПРОЧИЕ БЕЗВОЗМЕЗДНЫЕ ПОСТУПЛЕНИЯ</t>
  </si>
  <si>
    <t xml:space="preserve"> Прочие безвозмездные поступления в бюджеты городских поселений</t>
  </si>
  <si>
    <t>2 02 15001 13 0315 150</t>
  </si>
  <si>
    <t>2 02 19999 13 0165 150</t>
  </si>
  <si>
    <t>2 02 25555 13 0000 150</t>
  </si>
  <si>
    <t>2 02 35118 13 0000 150</t>
  </si>
  <si>
    <t>2 02 45160 13 0001 150</t>
  </si>
  <si>
    <t>2 02 45454 13 0000 150</t>
  </si>
  <si>
    <t>2 02 49999 13 0030 150</t>
  </si>
  <si>
    <t>2 02 49999 13 0286 150</t>
  </si>
  <si>
    <t>2 07 00000 00 0000 000</t>
  </si>
  <si>
    <t>2 07 05030 13 0000 150</t>
  </si>
  <si>
    <t/>
  </si>
  <si>
    <t>0707</t>
  </si>
  <si>
    <t>КГРБС</t>
  </si>
  <si>
    <t>Целевая статья</t>
  </si>
  <si>
    <t>Группы и подгруппы видов расходов</t>
  </si>
  <si>
    <t>Раздел, под-раздел</t>
  </si>
  <si>
    <t>Измененные бюджетные ассигнования 
на 2023 год</t>
  </si>
  <si>
    <t>РАСХОДЫ ВСЕГО:</t>
  </si>
  <si>
    <t>АДМИНИСТРАЦИЯ МО "ГОРОД КРЕМЕНКИ"</t>
  </si>
  <si>
    <t>Общегосударственные вопросы</t>
  </si>
  <si>
    <t>01 00</t>
  </si>
  <si>
    <t>01 03</t>
  </si>
  <si>
    <t>Муниципальная программа "Совершенствование системы муниципального управления и создание условий муниципальной службы"</t>
  </si>
  <si>
    <t>04 0 00 00000</t>
  </si>
  <si>
    <t>04 0 01 00440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</si>
  <si>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</si>
  <si>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</si>
  <si>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</si>
  <si>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</si>
  <si>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</si>
  <si>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</si>
  <si>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</si>
  <si>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</si>
  <si>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01 04</t>
  </si>
  <si>
    <t xml:space="preserve">01 04 </t>
  </si>
  <si>
    <t>04 0 01 00410</t>
  </si>
  <si>
    <t>04 0 01 00420</t>
  </si>
  <si>
    <t>01 11</t>
  </si>
  <si>
    <t>"Совершенствование системы управления общественными финансами в Администрации ГП "Город Кременки"</t>
  </si>
  <si>
    <t>51 0 00 00000</t>
  </si>
  <si>
    <t>Резервный фонд Администрации ГП "Город Кременки"</t>
  </si>
  <si>
    <t>51 0 04 07060</t>
  </si>
  <si>
    <t>Иные бюджетные ассигнования</t>
  </si>
  <si>
    <t>800</t>
  </si>
  <si>
    <t>Резервные средства</t>
  </si>
  <si>
    <t>01 13</t>
  </si>
  <si>
    <t>04 0 01 00430</t>
  </si>
  <si>
    <t>Расходы на выплаты персоналу казенных учреждений</t>
  </si>
  <si>
    <t>Социальное обеспечение и иные выплаты населению</t>
  </si>
  <si>
    <t>300</t>
  </si>
  <si>
    <t>Иные выплаты населению</t>
  </si>
  <si>
    <t>Уплата налогов, сборов и иных платежей</t>
  </si>
  <si>
    <t>850</t>
  </si>
  <si>
    <t>Муниципальная прграмма "Кадровая политика  ГП "Город Кременки"</t>
  </si>
  <si>
    <t>48 0 00 00000</t>
  </si>
  <si>
    <t>Основное мероприятие "Повышение квалификации, укомплектование кадрами муниципальных служащих и другими категориями работников Администрации ГП "Город Кременки"</t>
  </si>
  <si>
    <t>48 0 01 00000</t>
  </si>
  <si>
    <t>48 0 01 00670</t>
  </si>
  <si>
    <t>110</t>
  </si>
  <si>
    <t xml:space="preserve">Расходы на выплаты персоналу  государственных (муниципальных) органов 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</si>
  <si>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</si>
  <si>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</si>
  <si>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</si>
  <si>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</si>
  <si>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</si>
  <si>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</si>
  <si>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</si>
  <si>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</si>
  <si>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>99 9  00 51180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</si>
  <si>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</si>
  <si>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</si>
  <si>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</si>
  <si>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Национальная безопасность и правоохранительная деятельность</t>
  </si>
  <si>
    <t>03 00</t>
  </si>
  <si>
    <t>03 09</t>
  </si>
  <si>
    <t>Муниципальная программа "Безопасность жизнедеятельности на территории городского поселения "Город Кременки"</t>
  </si>
  <si>
    <t>10 0 00 00000</t>
  </si>
  <si>
    <t>Основное мероприятие "Приобретение средств защиты"</t>
  </si>
  <si>
    <t>10 0 01 00000</t>
  </si>
  <si>
    <t>10 1 01 00110</t>
  </si>
  <si>
    <t xml:space="preserve"> Защита населения и территории от  чрезвычайных ситуаций природного и техногенного характера, пожарная безопасность </t>
  </si>
  <si>
    <t>03 10</t>
  </si>
  <si>
    <t>Муниципальная программа  "Безопасность жизнедеятельности на территории городского поселения "Город Кременки"</t>
  </si>
  <si>
    <t>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 "</t>
  </si>
  <si>
    <t>10 3 01 00000</t>
  </si>
  <si>
    <t>Обеспечение первичных мер пожарной безопасности в границах населенных пунктов поселения</t>
  </si>
  <si>
    <t>10 3 01 00770</t>
  </si>
  <si>
    <t>03 14</t>
  </si>
  <si>
    <t>Муниципальная программа  "Безопасность жизнедеятельности на территории городского поселения "Город Кременки""</t>
  </si>
  <si>
    <t>Подпрограмма "Охрана правопорядка"</t>
  </si>
  <si>
    <t>10 2 00 00000</t>
  </si>
  <si>
    <t>Основное мероприятие "Охрана города Кременки"</t>
  </si>
  <si>
    <t>10 2 01 00000</t>
  </si>
  <si>
    <t xml:space="preserve">Реализация мероприятий </t>
  </si>
  <si>
    <t>10 2 01 00660</t>
  </si>
  <si>
    <t>10 2 01 70660</t>
  </si>
  <si>
    <t xml:space="preserve">Иные закупки товаров, работ и услуг для обеспечения государственных (муниципальных) нужд    </t>
  </si>
  <si>
    <t>Национальная экономика</t>
  </si>
  <si>
    <t>04 00</t>
  </si>
  <si>
    <t>04 09</t>
  </si>
  <si>
    <t>Муниципальная программа  «Развитие дорожного хозяйства  ГП «Город Кремёнки»</t>
  </si>
  <si>
    <t>24 0 00 00000</t>
  </si>
  <si>
    <t>Подпрограмма "Совершенствование и развитие сети автомобильных дорог"</t>
  </si>
  <si>
    <t xml:space="preserve"> 24 2 00 00000</t>
  </si>
  <si>
    <t>Реализация мероприятий подпрограммы "Совершенствование и развитие сети автомобильных дорог на 2014-2020 годы" района за счет средств дорожного фонда</t>
  </si>
  <si>
    <t>24 2 00 00000</t>
  </si>
  <si>
    <t>Основное мероприятие "Содержание и ремонт дорог ГП "Город Кременки"</t>
  </si>
  <si>
    <t>24 2 01 00000</t>
  </si>
  <si>
    <t>Текущий ремонт дорог за счет средств Дорожного фонда</t>
  </si>
  <si>
    <t>24 2 01 07500</t>
  </si>
  <si>
    <r>
      <t>Реализация мероприятий подпрограммы "Совершенствование и развитие сети автомобильных дорог"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поселения</t>
    </r>
  </si>
  <si>
    <t>Основное мероприятие" Содержание и ремонт дорог ГП "Город Кременки"</t>
  </si>
  <si>
    <t xml:space="preserve"> Материально-техническое обеспечение в области дорожного хозяйства</t>
  </si>
  <si>
    <t>24 2 01 07510</t>
  </si>
  <si>
    <t>Подпрограмма «Повышение безопасности дорожного движения  в  ГП «Город Кремёнки»</t>
  </si>
  <si>
    <t>24 Б 00 00000</t>
  </si>
  <si>
    <t>Основное мероприятие "Работы в области безопасности дорожного жвижения"</t>
  </si>
  <si>
    <t>24 Б 01 00000</t>
  </si>
  <si>
    <t>24 Б 01 07540</t>
  </si>
  <si>
    <t>04 12</t>
  </si>
  <si>
    <t>Муниципальная программа "Управление имущественным комплексом ГП "Город Кременки"</t>
  </si>
  <si>
    <t>38 0 00 00000</t>
  </si>
  <si>
    <t>Подпрограмма  "Территориальное планирование ГП "Город Кременки""</t>
  </si>
  <si>
    <t>38 1 00 00000</t>
  </si>
  <si>
    <t>Основное мероприятие "Формирование системы учета и управления  земель находящихся в собственности ГП "Город Кременки"</t>
  </si>
  <si>
    <t>38 1 01 00000</t>
  </si>
  <si>
    <t>38 1 01 76230</t>
  </si>
  <si>
    <t>Муниципальная программа "Развитие малого и среднего предпринимательства"</t>
  </si>
  <si>
    <t>44 0 00 00000</t>
  </si>
  <si>
    <t>Подпрограмма "Развитие малого и среднего предпринимательства"</t>
  </si>
  <si>
    <t>44 1 00 00000</t>
  </si>
  <si>
    <t>Основное мероприятие "Предоставление субсидий СМП  на создание и развитие собственного дела, компенсация ФЭП"</t>
  </si>
  <si>
    <t>44 1 01 00000</t>
  </si>
  <si>
    <t>44 1 01 60140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</si>
  <si>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</si>
  <si>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</si>
  <si>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Жилищно-коммунальное хозяйство</t>
  </si>
  <si>
    <t>05 00</t>
  </si>
  <si>
    <t>05 01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</si>
  <si>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</si>
  <si>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05 0 00 00000</t>
  </si>
  <si>
    <t>Подпрограмма "Капитальный ремонт муниципального жилого фонда"</t>
  </si>
  <si>
    <t>05 Д 00 00000</t>
  </si>
  <si>
    <t>Основное мероприятие "Взнос в Фонд капитального ремонта по муниципальному имуществу"</t>
  </si>
  <si>
    <t>05 Д 01 00000</t>
  </si>
  <si>
    <t>05 Д 01 75050</t>
  </si>
  <si>
    <t>05 02</t>
  </si>
  <si>
    <t xml:space="preserve">Муниципальная программа "Энергосбережение и повышение энергоэффективности  ГП "Город Кременки" </t>
  </si>
  <si>
    <t>30 0 00 00000</t>
  </si>
  <si>
    <t>Основное мероприятие "Энергосбережение в сфере ЖКХ"</t>
  </si>
  <si>
    <t>30 0 01 00000</t>
  </si>
  <si>
    <t>30 0 01 07910</t>
  </si>
  <si>
    <t xml:space="preserve">003 </t>
  </si>
  <si>
    <t>05 03</t>
  </si>
  <si>
    <t>31 0 F2 55550</t>
  </si>
  <si>
    <t>51 0 06 S0240</t>
  </si>
  <si>
    <t xml:space="preserve">Муниципальная  программа "Благоустройство территории городского поселения  "Город Кременки" </t>
  </si>
  <si>
    <t>80 0 00 00000</t>
  </si>
  <si>
    <t>Основное мероприятие "Содержание территории ГП "Город Кременки"</t>
  </si>
  <si>
    <t>80 0 01 00000</t>
  </si>
  <si>
    <t>Реализация мероприятий в области благоустройства</t>
  </si>
  <si>
    <t>80 0 01 00660</t>
  </si>
  <si>
    <t>Образование</t>
  </si>
  <si>
    <t>07 00</t>
  </si>
  <si>
    <t>07 05</t>
  </si>
  <si>
    <t>Основное мероприятие "Повышение квалиффикации, укомплектование кадрами муниципальных служащих и другими категориями работников Администрации ГП "Город Кременки"</t>
  </si>
  <si>
    <t>Молодежная политика</t>
  </si>
  <si>
    <t>07 07</t>
  </si>
  <si>
    <t>Муниципальная программа "Патриотическое воспитание населения г. Кременки Калужской области и подготовка граждан к военной службе"</t>
  </si>
  <si>
    <t>47 0 00 00000</t>
  </si>
  <si>
    <t>Основное мероприятие "Патриотическое воспитание населения г. Кременки Калужской области и подготовка граждан к военной службе"</t>
  </si>
  <si>
    <t>47 0 01 00000</t>
  </si>
  <si>
    <t>47 0 01 00710</t>
  </si>
  <si>
    <t xml:space="preserve">Культура, кинематография </t>
  </si>
  <si>
    <t>08 00</t>
  </si>
  <si>
    <t>08 01</t>
  </si>
  <si>
    <t>Муниципальная программа "Развитие рынка труда в МО ГП "Город Кременки""</t>
  </si>
  <si>
    <t>07 0 00 00000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</si>
  <si>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</si>
  <si>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07 1 01 00000</t>
  </si>
  <si>
    <t>07 1 01 04030</t>
  </si>
  <si>
    <t>Муниципальная  программа «Развитие культуры городского поселения "Город Кременки"</t>
  </si>
  <si>
    <t>11 0 00 00000</t>
  </si>
  <si>
    <t>Подпрограмма "Развитие учреждений культуры"</t>
  </si>
  <si>
    <t xml:space="preserve">08 01 </t>
  </si>
  <si>
    <t>11 1 00 00000</t>
  </si>
  <si>
    <t>Основное мероприятие "Региональный проект "Культурная среда"</t>
  </si>
  <si>
    <t>11 1 A1 00000</t>
  </si>
  <si>
    <t>Создание модельных муниципальных библиотек</t>
  </si>
  <si>
    <t>11 1 A1 54540</t>
  </si>
  <si>
    <t>Основное мероприятие "Выполнение функций казенных учреждений ГП "Город Кременки"</t>
  </si>
  <si>
    <t>11 1 01 00000</t>
  </si>
  <si>
    <t>11 1 01 00990</t>
  </si>
  <si>
    <t>11 1 02 00500</t>
  </si>
  <si>
    <t>Подпрограмма "Организация и проведение мероприятий в сфере культуры"</t>
  </si>
  <si>
    <t>11 2 00 00000</t>
  </si>
  <si>
    <t>Основное мероприятие "Реализация культурных акций при участии учреждений подведомственных Администрац  ГП "Город Кременки"</t>
  </si>
  <si>
    <t>11 2 01 00000</t>
  </si>
  <si>
    <t>11 2 01 05080</t>
  </si>
  <si>
    <t>Реализация мероприятий за счёт средств от оказания платных услуг (работ)</t>
  </si>
  <si>
    <t>11 2 01 00600</t>
  </si>
  <si>
    <t>Социальная политика</t>
  </si>
  <si>
    <t>10 00</t>
  </si>
  <si>
    <t>10 01</t>
  </si>
  <si>
    <t>Муниципальная  программа "Социальная поддержка граждан городского поселения "Город Кременки"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</si>
  <si>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</si>
  <si>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</si>
  <si>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</si>
  <si>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"Оказание мер социальной поддрержки муниципальных служащих в связи с выходом на пенсию"</t>
  </si>
  <si>
    <t>03 1 03 00000</t>
  </si>
  <si>
    <t>03 1 03 03030</t>
  </si>
  <si>
    <t>Публичные нормативные социальные выплаты гражданам</t>
  </si>
  <si>
    <t>10 03</t>
  </si>
  <si>
    <t>Основное мероприятие "Оказание мер социальной поддержки по оплате жилищно-коммунальных услуг работникам культуры г. Кременки"</t>
  </si>
  <si>
    <t>03 1 01 00000</t>
  </si>
  <si>
    <t>Исполнение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№13-ОЗ, за счет средств бюджетов поселений</t>
  </si>
  <si>
    <t>03 1 01 00980</t>
  </si>
  <si>
    <t>Межбюджетные трансферты</t>
  </si>
  <si>
    <t>Иные межбюжетные трансферты</t>
  </si>
  <si>
    <t>10 06</t>
  </si>
  <si>
    <t xml:space="preserve">Муниципальная  программа "Социальная поддержка граждан городского поселения "Город Кременки" </t>
  </si>
  <si>
    <t>Основное мероприятие "Поддержка малообеспеченных слоев населения г. Кременки"</t>
  </si>
  <si>
    <t>03 1 02 00000</t>
  </si>
  <si>
    <t>03 1 02 60030</t>
  </si>
  <si>
    <t>Социальные выплаты гражданам, кроме публичных нормативных социальных выплат</t>
  </si>
  <si>
    <t>320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</si>
  <si>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</si>
  <si>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</si>
  <si>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</si>
  <si>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</si>
  <si>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</si>
  <si>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11 00</t>
  </si>
  <si>
    <t xml:space="preserve">Физическая культура </t>
  </si>
  <si>
    <t>11 01</t>
  </si>
  <si>
    <t xml:space="preserve">Муниципальная  программа «Развитие физической культуры и спорта городского поселения «Город Кременки» </t>
  </si>
  <si>
    <t>13 0 00 00000</t>
  </si>
  <si>
    <t>Основное мероприятие "Развитие учреждений в области физической культуры и спорта, в отношении которых Администрация ГП "Город Кременки" осуществляет функции и полномочия  учредителя"</t>
  </si>
  <si>
    <t>13 0 01 00000</t>
  </si>
  <si>
    <t>13 0 01 66010</t>
  </si>
  <si>
    <t>Субсидии автономным учреждениям</t>
  </si>
  <si>
    <t>Средства массовой информации</t>
  </si>
  <si>
    <t>12 00</t>
  </si>
  <si>
    <t>12 01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</si>
  <si>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уровня, за счет стредств бюджетов поселений</t>
  </si>
  <si>
    <t>78 0 00 00150</t>
  </si>
  <si>
    <t>12 02</t>
  </si>
  <si>
    <t>Мероприятия в области средств массовой информации</t>
  </si>
  <si>
    <t xml:space="preserve">12 02 </t>
  </si>
  <si>
    <t>89 0 00 00000</t>
  </si>
  <si>
    <t>Поддержка  средств массовой информации</t>
  </si>
  <si>
    <t>89 0 00 60060</t>
  </si>
  <si>
    <t>Стимулирование руководителей исполнительно-распорядительных органов муниципальных образований области</t>
  </si>
  <si>
    <t>51 0 02 00530</t>
  </si>
  <si>
    <t>30 0 01 S9111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</si>
  <si>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</t>
  </si>
  <si>
    <t xml:space="preserve"> Иные бюджетные ассигнования</t>
  </si>
  <si>
    <t>Код бюджетной классификации</t>
  </si>
  <si>
    <t>Остатки средств бюджетов</t>
  </si>
  <si>
    <t>Уточненный план</t>
  </si>
  <si>
    <t xml:space="preserve"> 01 00 00 00 00 0000 000</t>
  </si>
  <si>
    <t>ИСТОЧНИКИ ВНУТРЕННЕГО ФИНАНСИРОВАНИЯ ДЕФИЦИТОВ БЮДЖЕТОВ</t>
  </si>
  <si>
    <t xml:space="preserve">01 03 00 00 00 0000 000 </t>
  </si>
  <si>
    <t>Бюджетные кредиты от других бюджетов бюджетной системы Российской Федерации</t>
  </si>
  <si>
    <t>01 03 01 00 13 0000 710</t>
  </si>
  <si>
    <t>Получение бюджетных кредитов от других бюджетов бюджетной системы Российской Федерации</t>
  </si>
  <si>
    <t>01 03 01 00 13 0000 810</t>
  </si>
  <si>
    <t>Погашение кредитов от других бюджетов  бюджетной системы Российской Федерации  в валюте Российской Федерации</t>
  </si>
  <si>
    <t>01 05 00 00 00 0000 000</t>
  </si>
  <si>
    <t>01 05 00 00 00 0000 500</t>
  </si>
  <si>
    <t>Увеличение остатков средств бюджетов</t>
  </si>
  <si>
    <t>01 05 02 01 13 0000 510</t>
  </si>
  <si>
    <t>Увеличение остатков денежных средств местных бюджетов</t>
  </si>
  <si>
    <t>01 05 00 00 00 0000 600</t>
  </si>
  <si>
    <t>Уменьшение остатков средств бюджетов</t>
  </si>
  <si>
    <t>01 05 02 01 13 0000 610</t>
  </si>
  <si>
    <t>Уменьшение прочих остатков денежных  средств местных  бюджетов</t>
  </si>
  <si>
    <t>Осуществление первичного воинского учета на территориях, где отсутствуют военные комиссариаты</t>
  </si>
  <si>
    <t xml:space="preserve">Расходы на выплаты персоналу  государственных органов </t>
  </si>
  <si>
    <t>10 0 00 70660</t>
  </si>
  <si>
    <t>4400000000</t>
  </si>
  <si>
    <t>4410000000</t>
  </si>
  <si>
    <t>4410100000</t>
  </si>
  <si>
    <t>4410160140</t>
  </si>
  <si>
    <t>Основное мероприятие "Содердание территории ГП "Город Кременки"</t>
  </si>
  <si>
    <t>Муниципальная программа "Совершенствование системы муниципального управления и создание условий муниципальной службы городского поселения "Город Кременки"</t>
  </si>
  <si>
    <t xml:space="preserve">Муниципальная  программа «Развитие физической культуры и спорта ГП  «Город Кременки» </t>
  </si>
  <si>
    <t xml:space="preserve">Муниципальная программа "Энергосбережение и повышение энергоэффективности в ГП "Город Кременки" </t>
  </si>
  <si>
    <t>Муниципальная  программа "Формирование современной городской среды муниципального образования городского поселения "Город Кременки"</t>
  </si>
  <si>
    <t>31 0 00 00000</t>
  </si>
  <si>
    <t>Муниципальная программа "Развитие малого и среднего предпринимательствана территории ГП "Город Кременки"</t>
  </si>
  <si>
    <t>Муниципальная программы «Патриотическое воспитание населения г.Кременки Калужской области и подготовка граждан к военной службе»</t>
  </si>
  <si>
    <t>Муниципальная прграмма "Кадровая политика  городского поселения "Город Кременки"</t>
  </si>
  <si>
    <t>"Совершенствование системы управления общественными финансами городского поселения "Город Кременки""</t>
  </si>
  <si>
    <t>Основное мероприятие "Управление резерным фондом Администрации ГП "Город Кременки"</t>
  </si>
  <si>
    <t>51 0 01 07060</t>
  </si>
  <si>
    <t>78 0 00 00000</t>
  </si>
  <si>
    <t>Приложение № 1 к Постановлению "Об утверждении отчета МО ГП "Город Кременки" за 1 полугодие 2023г.</t>
  </si>
  <si>
    <t>Исполнение доходов по основным источникам МО ГП "Город Кременки" за 1 полугодие 2023 года по классификации доходов бюджета</t>
  </si>
  <si>
    <t>Приложение № 2 к Постановлению "Об утверждении отчета МО ГП "Город Кременки" за 1 полугодие 2023г.</t>
  </si>
  <si>
    <t>Расходы  бюджета МО ГП  "Город Кременки"  по разделам, подразделамв ведомственной структуре расходов                                                     за 1 полугодие 2023 года</t>
  </si>
  <si>
    <t>Исполнено                            за 1 полугодие 2023 года</t>
  </si>
  <si>
    <t>Приложение № 3 к Постановлению "Об утверждении отчета МО ГП "Город Кременки" за 1 полугодие 2023г.</t>
  </si>
  <si>
    <t>Приложение № 4 к Постановлению "Об утверждении отчета МО ГП "Город Кременки" за 1 полугодие 2023г.</t>
  </si>
  <si>
    <t>Расходы  бюджета МО ГП  "Город Кременки"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1 полугодие 2023 года</t>
  </si>
  <si>
    <t>Приложение № 5 к Постановлению "Об утверждении отчета МО ГП "Город Кременки" за 1 полугодие 2023г.</t>
  </si>
  <si>
    <t>Источники финансирования дефицита бюджета муниципального образования городского поселения "Город Кременки" за 1 полугодие 2023 года по кодам классификации источников финансирования дефицита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</si>
  <si>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</si>
  <si>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</si>
  <si>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 1 01 02130 01 1000 110 </t>
  </si>
  <si>
    <t xml:space="preserve"> 1 01 02140 01 1000 110 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</si>
  <si>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</t>
  </si>
  <si>
    <t>1 16 10123 01 0131 140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</si>
  <si>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</si>
  <si>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2 02 29999 13 0258 150</t>
  </si>
  <si>
    <t>2 02 29999 13 0276 150</t>
  </si>
  <si>
    <t>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</si>
  <si>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>2 02 49999 13 0441 150</t>
  </si>
  <si>
    <t>Прочие межбюджетные трансферты на поощрение муниципальных образований Калужской области - победителей регионального этапа конкурса</t>
  </si>
  <si>
    <t>04 0 01 00560</t>
  </si>
  <si>
    <t>Поощрение муниципальных образований Калужской области - победителей регионального этапа конкурса</t>
  </si>
  <si>
    <t>Реализация мероприятий подпрограммы "Совершенствование и развитие сети автомобильных дорог Калужской области"</t>
  </si>
  <si>
    <t>24 2 01 S5000</t>
  </si>
  <si>
    <t>Расходы  бюджета МО ГП  "Город Кременки"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бюджета за 1 полугодие 2023 года</t>
  </si>
  <si>
    <t>830</t>
  </si>
  <si>
    <t>Исполнение судебных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</si>
</sst>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"/>
  </numFmts>
  <fonts count="3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sz val="10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sz val="10"/>
      <color indexed="8"/>
      <name val="Times New Roman"/>
      <family val="1"/>
      <charset val="204"/>
    </font>
    <font>
      <sz val="12"/>
      <name val="Times New Roman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1"/>
      <color indexed="8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7" fillId="0" borderId="6">
      <alignment vertical="center"/>
    </xf>
    <xf numFmtId="0" fontId="8" fillId="0" borderId="1">
      <alignment horizontal="right" vertical="center"/>
    </xf>
    <xf numFmtId="0" fontId="7" fillId="0" borderId="7">
      <alignment horizontal="center" vertical="center" wrapText="1"/>
    </xf>
    <xf numFmtId="0" fontId="7" fillId="0" borderId="8">
      <alignment horizontal="center" vertical="center" wrapText="1"/>
    </xf>
    <xf numFmtId="0" fontId="7" fillId="0" borderId="1">
      <alignment horizontal="center" vertical="center" wrapText="1"/>
    </xf>
    <xf numFmtId="4" fontId="9" fillId="0" borderId="1">
      <alignment horizontal="right" vertical="center" shrinkToFit="1"/>
    </xf>
    <xf numFmtId="0" fontId="16" fillId="0" borderId="1">
      <alignment vertical="top" wrapText="1"/>
    </xf>
  </cellStyleXfs>
  <cellXfs count="165">
    <xf numFmtId="0" fontId="0" fillId="0" borderId="0" xfId="0"/>
    <xf numFmtId="0" fontId="6" fillId="6" borderId="1" xfId="15" applyNumberFormat="1" applyFont="1" applyFill="1" applyBorder="1" applyAlignment="1" applyProtection="1">
      <alignment horizontal="center" vertical="top" wrapText="1"/>
    </xf>
    <xf numFmtId="49" fontId="11" fillId="0" borderId="0" xfId="0" applyNumberFormat="1" applyFont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wrapText="1"/>
    </xf>
    <xf numFmtId="0" fontId="13" fillId="6" borderId="0" xfId="0" applyFont="1" applyFill="1" applyAlignment="1">
      <alignment horizontal="right"/>
    </xf>
    <xf numFmtId="0" fontId="14" fillId="6" borderId="5" xfId="0" applyFont="1" applyFill="1" applyBorder="1" applyAlignment="1" applyProtection="1">
      <alignment horizontal="center"/>
    </xf>
    <xf numFmtId="49" fontId="14" fillId="6" borderId="5" xfId="0" applyNumberFormat="1" applyFont="1" applyFill="1" applyBorder="1" applyAlignment="1" applyProtection="1">
      <alignment vertical="top" wrapText="1"/>
    </xf>
    <xf numFmtId="4" fontId="14" fillId="6" borderId="5" xfId="0" applyNumberFormat="1" applyFont="1" applyFill="1" applyBorder="1" applyAlignment="1" applyProtection="1"/>
    <xf numFmtId="0" fontId="14" fillId="6" borderId="5" xfId="0" applyFont="1" applyFill="1" applyBorder="1" applyAlignment="1" applyProtection="1">
      <alignment horizontal="center" vertical="top"/>
    </xf>
    <xf numFmtId="49" fontId="12" fillId="6" borderId="5" xfId="0" applyNumberFormat="1" applyFont="1" applyFill="1" applyBorder="1" applyAlignment="1" applyProtection="1">
      <alignment vertical="top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wrapText="1"/>
    </xf>
    <xf numFmtId="4" fontId="11" fillId="6" borderId="5" xfId="0" applyNumberFormat="1" applyFont="1" applyFill="1" applyBorder="1" applyAlignment="1">
      <alignment horizontal="right" wrapText="1"/>
    </xf>
    <xf numFmtId="0" fontId="5" fillId="6" borderId="5" xfId="0" applyFont="1" applyFill="1" applyBorder="1" applyAlignment="1">
      <alignment vertical="center" wrapText="1"/>
    </xf>
    <xf numFmtId="49" fontId="5" fillId="6" borderId="5" xfId="0" applyNumberFormat="1" applyFont="1" applyFill="1" applyBorder="1" applyAlignment="1">
      <alignment horizontal="center" wrapText="1"/>
    </xf>
    <xf numFmtId="0" fontId="11" fillId="6" borderId="5" xfId="0" applyFont="1" applyFill="1" applyBorder="1" applyAlignment="1">
      <alignment vertical="center" wrapText="1"/>
    </xf>
    <xf numFmtId="49" fontId="11" fillId="6" borderId="5" xfId="0" applyNumberFormat="1" applyFont="1" applyFill="1" applyBorder="1" applyAlignment="1">
      <alignment horizontal="center" wrapText="1"/>
    </xf>
    <xf numFmtId="4" fontId="5" fillId="6" borderId="5" xfId="0" applyNumberFormat="1" applyFont="1" applyFill="1" applyBorder="1" applyAlignment="1">
      <alignment horizontal="right" wrapText="1"/>
    </xf>
    <xf numFmtId="49" fontId="18" fillId="6" borderId="5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wrapText="1"/>
    </xf>
    <xf numFmtId="0" fontId="19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wrapText="1"/>
    </xf>
    <xf numFmtId="164" fontId="5" fillId="6" borderId="5" xfId="0" applyNumberFormat="1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horizontal="right" wrapText="1"/>
    </xf>
    <xf numFmtId="164" fontId="19" fillId="6" borderId="5" xfId="0" applyNumberFormat="1" applyFont="1" applyFill="1" applyBorder="1" applyAlignment="1">
      <alignment horizontal="right" wrapText="1"/>
    </xf>
    <xf numFmtId="0" fontId="13" fillId="6" borderId="5" xfId="0" applyFont="1" applyFill="1" applyBorder="1" applyAlignment="1">
      <alignment horizontal="left" wrapText="1"/>
    </xf>
    <xf numFmtId="0" fontId="13" fillId="6" borderId="5" xfId="0" applyFont="1" applyFill="1" applyBorder="1" applyAlignment="1">
      <alignment wrapText="1"/>
    </xf>
    <xf numFmtId="0" fontId="19" fillId="6" borderId="5" xfId="0" applyFont="1" applyFill="1" applyBorder="1" applyAlignment="1">
      <alignment horizontal="left" wrapText="1"/>
    </xf>
    <xf numFmtId="4" fontId="5" fillId="6" borderId="5" xfId="0" applyNumberFormat="1" applyFont="1" applyFill="1" applyBorder="1" applyAlignment="1">
      <alignment wrapText="1"/>
    </xf>
    <xf numFmtId="0" fontId="6" fillId="6" borderId="5" xfId="0" applyFont="1" applyFill="1" applyBorder="1"/>
    <xf numFmtId="1" fontId="20" fillId="6" borderId="5" xfId="16" applyNumberFormat="1" applyFont="1" applyFill="1" applyBorder="1" applyAlignment="1" applyProtection="1">
      <alignment horizontal="center" vertical="top" shrinkToFit="1"/>
    </xf>
    <xf numFmtId="49" fontId="21" fillId="6" borderId="5" xfId="0" applyNumberFormat="1" applyFont="1" applyFill="1" applyBorder="1" applyAlignment="1">
      <alignment horizontal="center" wrapText="1"/>
    </xf>
    <xf numFmtId="49" fontId="19" fillId="6" borderId="5" xfId="0" applyNumberFormat="1" applyFont="1" applyFill="1" applyBorder="1" applyAlignment="1">
      <alignment horizontal="center" wrapText="1"/>
    </xf>
    <xf numFmtId="0" fontId="5" fillId="6" borderId="5" xfId="54" applyFont="1" applyFill="1" applyBorder="1" applyAlignment="1">
      <alignment horizontal="left" wrapText="1"/>
    </xf>
    <xf numFmtId="0" fontId="19" fillId="6" borderId="5" xfId="54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vertical="center" wrapText="1"/>
    </xf>
    <xf numFmtId="4" fontId="11" fillId="6" borderId="5" xfId="0" applyNumberFormat="1" applyFont="1" applyFill="1" applyBorder="1"/>
    <xf numFmtId="4" fontId="5" fillId="6" borderId="5" xfId="0" applyNumberFormat="1" applyFont="1" applyFill="1" applyBorder="1"/>
    <xf numFmtId="4" fontId="5" fillId="6" borderId="5" xfId="0" applyNumberFormat="1" applyFont="1" applyFill="1" applyBorder="1" applyAlignment="1">
      <alignment horizontal="right"/>
    </xf>
    <xf numFmtId="0" fontId="6" fillId="6" borderId="1" xfId="15" applyNumberFormat="1" applyFont="1" applyFill="1" applyBorder="1" applyAlignment="1" applyProtection="1">
      <alignment vertical="top" wrapText="1"/>
    </xf>
    <xf numFmtId="49" fontId="23" fillId="6" borderId="5" xfId="0" applyNumberFormat="1" applyFont="1" applyFill="1" applyBorder="1" applyAlignment="1">
      <alignment horizontal="center" wrapText="1"/>
    </xf>
    <xf numFmtId="4" fontId="0" fillId="0" borderId="0" xfId="0" applyNumberFormat="1"/>
    <xf numFmtId="0" fontId="6" fillId="0" borderId="5" xfId="0" applyFont="1" applyBorder="1"/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22" fillId="0" borderId="9" xfId="0" applyFont="1" applyBorder="1" applyAlignment="1">
      <alignment horizontal="center" wrapText="1"/>
    </xf>
    <xf numFmtId="0" fontId="10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vertical="top" wrapText="1"/>
    </xf>
    <xf numFmtId="2" fontId="11" fillId="0" borderId="5" xfId="0" applyNumberFormat="1" applyFont="1" applyBorder="1" applyAlignment="1">
      <alignment vertical="top"/>
    </xf>
    <xf numFmtId="2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3" fillId="0" borderId="0" xfId="0" applyFont="1" applyAlignment="1">
      <alignment wrapText="1"/>
    </xf>
    <xf numFmtId="0" fontId="2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4" fontId="11" fillId="0" borderId="5" xfId="0" applyNumberFormat="1" applyFont="1" applyFill="1" applyBorder="1" applyAlignment="1">
      <alignment horizontal="right" wrapText="1"/>
    </xf>
    <xf numFmtId="0" fontId="11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wrapText="1"/>
    </xf>
    <xf numFmtId="49" fontId="5" fillId="0" borderId="5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left" wrapText="1"/>
    </xf>
    <xf numFmtId="0" fontId="19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wrapText="1"/>
    </xf>
    <xf numFmtId="0" fontId="13" fillId="6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left" wrapText="1"/>
    </xf>
    <xf numFmtId="4" fontId="5" fillId="0" borderId="5" xfId="0" applyNumberFormat="1" applyFont="1" applyBorder="1" applyAlignment="1">
      <alignment horizontal="right" wrapText="1"/>
    </xf>
    <xf numFmtId="49" fontId="21" fillId="7" borderId="5" xfId="0" applyNumberFormat="1" applyFont="1" applyFill="1" applyBorder="1" applyAlignment="1">
      <alignment horizontal="center" wrapText="1"/>
    </xf>
    <xf numFmtId="4" fontId="5" fillId="7" borderId="5" xfId="0" applyNumberFormat="1" applyFont="1" applyFill="1" applyBorder="1" applyAlignment="1">
      <alignment horizontal="right" wrapText="1"/>
    </xf>
    <xf numFmtId="49" fontId="19" fillId="7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54" applyFont="1" applyFill="1" applyBorder="1" applyAlignment="1">
      <alignment horizontal="left" wrapText="1"/>
    </xf>
    <xf numFmtId="0" fontId="19" fillId="7" borderId="5" xfId="54" applyFont="1" applyFill="1" applyBorder="1" applyAlignment="1">
      <alignment horizontal="center" wrapText="1"/>
    </xf>
    <xf numFmtId="49" fontId="5" fillId="7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4" fontId="11" fillId="0" borderId="5" xfId="0" applyNumberFormat="1" applyFont="1" applyFill="1" applyBorder="1"/>
    <xf numFmtId="4" fontId="5" fillId="0" borderId="5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4" fontId="5" fillId="0" borderId="5" xfId="0" applyNumberFormat="1" applyFont="1" applyFill="1" applyBorder="1" applyAlignment="1">
      <alignment horizontal="right"/>
    </xf>
    <xf numFmtId="0" fontId="5" fillId="7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5" fillId="6" borderId="5" xfId="0" applyFont="1" applyFill="1" applyBorder="1" applyAlignment="1" applyProtection="1">
      <alignment horizontal="center" vertical="center" wrapText="1"/>
    </xf>
    <xf numFmtId="49" fontId="25" fillId="6" borderId="5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13" fillId="0" borderId="0" xfId="0" applyFont="1"/>
    <xf numFmtId="0" fontId="13" fillId="0" borderId="0" xfId="0" applyFont="1" applyFill="1" applyAlignment="1">
      <alignment horizontal="right"/>
    </xf>
    <xf numFmtId="0" fontId="13" fillId="0" borderId="5" xfId="0" applyFont="1" applyFill="1" applyBorder="1" applyAlignment="1">
      <alignment horizontal="center" wrapText="1"/>
    </xf>
    <xf numFmtId="165" fontId="5" fillId="0" borderId="0" xfId="0" applyNumberFormat="1" applyFont="1" applyFill="1"/>
    <xf numFmtId="0" fontId="5" fillId="0" borderId="0" xfId="0" applyFont="1" applyFill="1"/>
    <xf numFmtId="0" fontId="11" fillId="7" borderId="5" xfId="0" applyFont="1" applyFill="1" applyBorder="1" applyAlignment="1">
      <alignment horizontal="left" wrapText="1"/>
    </xf>
    <xf numFmtId="4" fontId="13" fillId="0" borderId="0" xfId="0" applyNumberFormat="1" applyFont="1"/>
    <xf numFmtId="0" fontId="11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wrapText="1"/>
    </xf>
    <xf numFmtId="1" fontId="26" fillId="6" borderId="5" xfId="16" applyNumberFormat="1" applyFont="1" applyFill="1" applyBorder="1" applyAlignment="1" applyProtection="1">
      <alignment horizontal="center" vertical="top" shrinkToFit="1"/>
    </xf>
    <xf numFmtId="49" fontId="27" fillId="7" borderId="5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4" fontId="11" fillId="6" borderId="5" xfId="0" applyNumberFormat="1" applyFont="1" applyFill="1" applyBorder="1" applyAlignment="1">
      <alignment wrapText="1"/>
    </xf>
    <xf numFmtId="0" fontId="11" fillId="0" borderId="0" xfId="0" applyFont="1" applyFill="1"/>
    <xf numFmtId="0" fontId="5" fillId="6" borderId="0" xfId="0" applyFont="1" applyFill="1"/>
    <xf numFmtId="0" fontId="11" fillId="7" borderId="5" xfId="0" applyFont="1" applyFill="1" applyBorder="1" applyAlignment="1">
      <alignment vertical="center" wrapText="1"/>
    </xf>
    <xf numFmtId="0" fontId="28" fillId="7" borderId="5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0" borderId="5" xfId="0" applyFont="1" applyBorder="1"/>
    <xf numFmtId="0" fontId="11" fillId="0" borderId="0" xfId="0" applyFont="1" applyAlignment="1">
      <alignment vertical="center" wrapText="1"/>
    </xf>
    <xf numFmtId="0" fontId="17" fillId="6" borderId="5" xfId="0" applyFont="1" applyFill="1" applyBorder="1" applyAlignment="1" applyProtection="1">
      <alignment horizontal="center" vertical="top"/>
    </xf>
    <xf numFmtId="0" fontId="17" fillId="6" borderId="5" xfId="0" applyNumberFormat="1" applyFont="1" applyFill="1" applyBorder="1" applyAlignment="1" applyProtection="1">
      <alignment vertical="top" wrapText="1"/>
    </xf>
    <xf numFmtId="4" fontId="17" fillId="6" borderId="5" xfId="0" applyNumberFormat="1" applyFont="1" applyFill="1" applyBorder="1" applyAlignment="1" applyProtection="1"/>
    <xf numFmtId="0" fontId="29" fillId="0" borderId="5" xfId="0" applyFont="1" applyBorder="1"/>
    <xf numFmtId="0" fontId="12" fillId="6" borderId="5" xfId="0" applyFont="1" applyFill="1" applyBorder="1" applyAlignment="1" applyProtection="1">
      <alignment horizontal="center" vertical="top"/>
    </xf>
    <xf numFmtId="0" fontId="12" fillId="6" borderId="5" xfId="0" applyNumberFormat="1" applyFont="1" applyFill="1" applyBorder="1" applyAlignment="1" applyProtection="1">
      <alignment vertical="top" wrapText="1"/>
    </xf>
    <xf numFmtId="4" fontId="12" fillId="6" borderId="5" xfId="0" applyNumberFormat="1" applyFont="1" applyFill="1" applyBorder="1" applyAlignment="1" applyProtection="1"/>
    <xf numFmtId="0" fontId="5" fillId="6" borderId="5" xfId="0" applyFont="1" applyFill="1" applyBorder="1" applyAlignment="1">
      <alignment horizontal="left" vertical="top" wrapText="1"/>
    </xf>
    <xf numFmtId="0" fontId="17" fillId="6" borderId="5" xfId="0" applyFont="1" applyFill="1" applyBorder="1" applyAlignment="1" applyProtection="1">
      <alignment horizontal="left" vertical="top" wrapText="1"/>
    </xf>
    <xf numFmtId="4" fontId="12" fillId="6" borderId="5" xfId="0" applyNumberFormat="1" applyFont="1" applyFill="1" applyBorder="1" applyAlignment="1" applyProtection="1">
      <protection locked="0"/>
    </xf>
    <xf numFmtId="0" fontId="19" fillId="6" borderId="5" xfId="0" applyFont="1" applyFill="1" applyBorder="1" applyAlignment="1">
      <alignment horizontal="left" vertical="top" wrapText="1"/>
    </xf>
    <xf numFmtId="0" fontId="12" fillId="0" borderId="5" xfId="0" applyFont="1" applyFill="1" applyBorder="1" applyAlignment="1" applyProtection="1">
      <alignment horizontal="center" vertical="top"/>
    </xf>
    <xf numFmtId="49" fontId="12" fillId="0" borderId="5" xfId="0" applyNumberFormat="1" applyFont="1" applyFill="1" applyBorder="1" applyAlignment="1" applyProtection="1">
      <alignment vertical="top" wrapText="1"/>
    </xf>
    <xf numFmtId="4" fontId="12" fillId="0" borderId="5" xfId="0" applyNumberFormat="1" applyFont="1" applyFill="1" applyBorder="1" applyAlignment="1" applyProtection="1"/>
    <xf numFmtId="0" fontId="17" fillId="0" borderId="5" xfId="0" applyFont="1" applyFill="1" applyBorder="1" applyAlignment="1" applyProtection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4" fontId="17" fillId="0" borderId="5" xfId="0" applyNumberFormat="1" applyFont="1" applyFill="1" applyBorder="1" applyAlignment="1" applyProtection="1"/>
    <xf numFmtId="4" fontId="17" fillId="6" borderId="5" xfId="0" applyNumberFormat="1" applyFont="1" applyFill="1" applyBorder="1" applyProtection="1"/>
    <xf numFmtId="0" fontId="12" fillId="6" borderId="5" xfId="0" applyFont="1" applyFill="1" applyBorder="1" applyAlignment="1" applyProtection="1">
      <alignment horizontal="center" vertical="center"/>
    </xf>
    <xf numFmtId="49" fontId="12" fillId="6" borderId="5" xfId="0" applyNumberFormat="1" applyFont="1" applyFill="1" applyBorder="1" applyAlignment="1" applyProtection="1">
      <alignment vertical="center" wrapText="1"/>
    </xf>
    <xf numFmtId="4" fontId="12" fillId="6" borderId="5" xfId="0" applyNumberFormat="1" applyFont="1" applyFill="1" applyBorder="1" applyAlignment="1" applyProtection="1">
      <alignment vertical="center"/>
    </xf>
    <xf numFmtId="0" fontId="17" fillId="6" borderId="5" xfId="0" applyFont="1" applyFill="1" applyBorder="1" applyAlignment="1" applyProtection="1">
      <alignment horizontal="center" vertical="center"/>
    </xf>
    <xf numFmtId="49" fontId="17" fillId="6" borderId="5" xfId="0" applyNumberFormat="1" applyFont="1" applyFill="1" applyBorder="1" applyAlignment="1" applyProtection="1">
      <alignment vertical="center" wrapText="1"/>
    </xf>
    <xf numFmtId="4" fontId="17" fillId="6" borderId="5" xfId="0" applyNumberFormat="1" applyFont="1" applyFill="1" applyBorder="1" applyAlignment="1" applyProtection="1">
      <alignment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wrapText="1"/>
    </xf>
    <xf numFmtId="0" fontId="30" fillId="0" borderId="0" xfId="0" applyFont="1"/>
    <xf numFmtId="4" fontId="11" fillId="0" borderId="0" xfId="0" applyNumberFormat="1" applyFont="1"/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17" fillId="6" borderId="5" xfId="0" applyFont="1" applyFill="1" applyBorder="1" applyAlignment="1" applyProtection="1">
      <alignment horizontal="center" vertical="center" wrapText="1"/>
    </xf>
    <xf numFmtId="49" fontId="17" fillId="6" borderId="5" xfId="0" applyNumberFormat="1" applyFont="1" applyFill="1" applyBorder="1" applyAlignment="1" applyProtection="1">
      <alignment horizontal="center" vertical="center"/>
    </xf>
    <xf numFmtId="49" fontId="15" fillId="6" borderId="10" xfId="0" applyNumberFormat="1" applyFont="1" applyFill="1" applyBorder="1" applyAlignment="1" applyProtection="1">
      <alignment horizontal="center" vertical="center" wrapText="1"/>
    </xf>
    <xf numFmtId="49" fontId="15" fillId="6" borderId="11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55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Обычный" xfId="0" builtinId="0"/>
    <cellStyle name="Обычный_2014 г." xfId="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73" zoomScaleNormal="100" workbookViewId="0">
      <selection activeCell="D36" sqref="D36:D44"/>
    </sheetView>
  </sheetViews>
  <sheetFormatPr defaultRowHeight="15" x14ac:dyDescent="0.25"/>
  <cols>
    <col min="1" max="1" width="23.5703125" customWidth="1"/>
    <col min="2" max="2" width="53.85546875" customWidth="1"/>
    <col min="3" max="4" width="15.7109375" customWidth="1"/>
    <col min="5" max="5" width="13" customWidth="1"/>
    <col min="6" max="6" width="16.85546875" customWidth="1"/>
  </cols>
  <sheetData>
    <row r="1" spans="1:6" ht="59.25" customHeight="1" x14ac:dyDescent="0.25">
      <c r="C1" s="153" t="s">
        <v>474</v>
      </c>
      <c r="D1" s="153"/>
      <c r="E1" s="153"/>
    </row>
    <row r="2" spans="1:6" ht="33" customHeight="1" x14ac:dyDescent="0.25">
      <c r="A2" s="152" t="s">
        <v>475</v>
      </c>
      <c r="B2" s="152"/>
      <c r="C2" s="152"/>
      <c r="D2" s="152"/>
      <c r="E2" s="152"/>
      <c r="F2" s="2"/>
    </row>
    <row r="3" spans="1:6" ht="15.75" x14ac:dyDescent="0.25">
      <c r="A3" s="3"/>
      <c r="B3" s="3"/>
      <c r="C3" s="4"/>
      <c r="E3" s="4" t="s">
        <v>81</v>
      </c>
    </row>
    <row r="4" spans="1:6" ht="28.5" customHeight="1" x14ac:dyDescent="0.25">
      <c r="A4" s="154" t="s">
        <v>78</v>
      </c>
      <c r="B4" s="155" t="s">
        <v>82</v>
      </c>
      <c r="C4" s="156" t="s">
        <v>77</v>
      </c>
      <c r="D4" s="158" t="s">
        <v>8</v>
      </c>
      <c r="E4" s="154" t="s">
        <v>11</v>
      </c>
    </row>
    <row r="5" spans="1:6" ht="33" customHeight="1" x14ac:dyDescent="0.25">
      <c r="A5" s="154"/>
      <c r="B5" s="155"/>
      <c r="C5" s="157"/>
      <c r="D5" s="159"/>
      <c r="E5" s="154"/>
    </row>
    <row r="6" spans="1:6" s="102" customFormat="1" x14ac:dyDescent="0.25">
      <c r="A6" s="100">
        <v>1</v>
      </c>
      <c r="B6" s="101" t="s">
        <v>83</v>
      </c>
      <c r="C6" s="101" t="s">
        <v>84</v>
      </c>
      <c r="D6" s="101" t="s">
        <v>160</v>
      </c>
      <c r="E6" s="101" t="s">
        <v>161</v>
      </c>
    </row>
    <row r="7" spans="1:6" x14ac:dyDescent="0.25">
      <c r="A7" s="5" t="s">
        <v>85</v>
      </c>
      <c r="B7" s="6" t="s">
        <v>12</v>
      </c>
      <c r="C7" s="7">
        <f>C8+C16+C22+C28+C35+C53+C57+C46+C49</f>
        <v>40743629.890000001</v>
      </c>
      <c r="D7" s="7">
        <f>D8+D16+D22+D28+D35+D53+D57+D46+D49</f>
        <v>19077729.869999997</v>
      </c>
      <c r="E7" s="7">
        <f>D7/C7*100</f>
        <v>46.823834600663254</v>
      </c>
    </row>
    <row r="8" spans="1:6" x14ac:dyDescent="0.25">
      <c r="A8" s="8" t="s">
        <v>86</v>
      </c>
      <c r="B8" s="6" t="s">
        <v>13</v>
      </c>
      <c r="C8" s="7">
        <f>C9</f>
        <v>9185301.8900000006</v>
      </c>
      <c r="D8" s="7">
        <f t="shared" ref="D8" si="0">D9</f>
        <v>5564411.0399999991</v>
      </c>
      <c r="E8" s="7">
        <f t="shared" ref="E8:E77" si="1">D8/C8*100</f>
        <v>60.579511774762132</v>
      </c>
      <c r="F8" s="43"/>
    </row>
    <row r="9" spans="1:6" ht="15.75" x14ac:dyDescent="0.25">
      <c r="A9" s="124" t="s">
        <v>87</v>
      </c>
      <c r="B9" s="125" t="s">
        <v>14</v>
      </c>
      <c r="C9" s="126">
        <f>C10+C11+C12+C13+C14+C15</f>
        <v>9185301.8900000006</v>
      </c>
      <c r="D9" s="126">
        <f t="shared" ref="D9:E9" si="2">D10+D11+D12+D13+D14+D15</f>
        <v>5564411.0399999991</v>
      </c>
      <c r="E9" s="126">
        <f>D9/C9*100</f>
        <v>60.579511774762132</v>
      </c>
    </row>
    <row r="10" spans="1:6" ht="100.5" customHeight="1" x14ac:dyDescent="0.25">
      <c r="A10" s="124" t="s">
        <v>88</v>
      </c>
      <c r="B10" s="125" t="s">
        <v>89</v>
      </c>
      <c r="C10" s="126">
        <v>7841900</v>
      </c>
      <c r="D10" s="126">
        <f>4038535.53+369.67</f>
        <v>4038905.1999999997</v>
      </c>
      <c r="E10" s="126">
        <f t="shared" si="1"/>
        <v>51.504166082199468</v>
      </c>
    </row>
    <row r="11" spans="1:6" ht="145.5" customHeight="1" x14ac:dyDescent="0.25">
      <c r="A11" s="124" t="s">
        <v>90</v>
      </c>
      <c r="B11" s="125" t="s">
        <v>15</v>
      </c>
      <c r="C11" s="126">
        <v>31300</v>
      </c>
      <c r="D11" s="126">
        <v>12965.21</v>
      </c>
      <c r="E11" s="126">
        <f t="shared" si="1"/>
        <v>41.422396166134185</v>
      </c>
    </row>
    <row r="12" spans="1:6" ht="62.25" customHeight="1" x14ac:dyDescent="0.25">
      <c r="A12" s="124" t="s">
        <v>91</v>
      </c>
      <c r="B12" s="125" t="s">
        <v>92</v>
      </c>
      <c r="C12" s="126">
        <v>173100</v>
      </c>
      <c r="D12" s="126">
        <f>32162.84+625.14</f>
        <v>32787.980000000003</v>
      </c>
      <c r="E12" s="126">
        <f t="shared" si="1"/>
        <v>18.941640670132873</v>
      </c>
    </row>
    <row r="13" spans="1:6" ht="65.25" customHeight="1" x14ac:dyDescent="0.25">
      <c r="A13" s="124" t="s">
        <v>93</v>
      </c>
      <c r="B13" s="125" t="s">
        <v>94</v>
      </c>
      <c r="C13" s="126">
        <v>1139001.8899999999</v>
      </c>
      <c r="D13" s="126">
        <v>1086749.73</v>
      </c>
      <c r="E13" s="126">
        <f t="shared" si="1"/>
        <v>95.412460641307632</v>
      </c>
    </row>
    <row r="14" spans="1:6" ht="65.25" customHeight="1" x14ac:dyDescent="0.25">
      <c r="A14" s="124" t="s">
        <v>486</v>
      </c>
      <c r="B14" s="125" t="s">
        <v>484</v>
      </c>
      <c r="C14" s="126"/>
      <c r="D14" s="126">
        <v>143650</v>
      </c>
      <c r="E14" s="126"/>
    </row>
    <row r="15" spans="1:6" ht="83.25" customHeight="1" x14ac:dyDescent="0.25">
      <c r="A15" s="124" t="s">
        <v>487</v>
      </c>
      <c r="B15" s="125" t="s">
        <v>485</v>
      </c>
      <c r="C15" s="126"/>
      <c r="D15" s="126">
        <v>249352.92</v>
      </c>
      <c r="E15" s="126"/>
    </row>
    <row r="16" spans="1:6" ht="52.5" customHeight="1" x14ac:dyDescent="0.25">
      <c r="A16" s="128" t="s">
        <v>95</v>
      </c>
      <c r="B16" s="129" t="s">
        <v>16</v>
      </c>
      <c r="C16" s="130">
        <f>C17</f>
        <v>362260</v>
      </c>
      <c r="D16" s="130">
        <f t="shared" ref="D16" si="3">D17</f>
        <v>197414.56</v>
      </c>
      <c r="E16" s="130">
        <f t="shared" si="1"/>
        <v>54.495268591619286</v>
      </c>
    </row>
    <row r="17" spans="1:5" ht="47.25" x14ac:dyDescent="0.25">
      <c r="A17" s="124" t="s">
        <v>96</v>
      </c>
      <c r="B17" s="125" t="s">
        <v>17</v>
      </c>
      <c r="C17" s="126">
        <f>C18+C19+C20+C21</f>
        <v>362260</v>
      </c>
      <c r="D17" s="126">
        <f t="shared" ref="D17" si="4">D18+D19+D20+D21</f>
        <v>197414.56</v>
      </c>
      <c r="E17" s="126">
        <f t="shared" si="1"/>
        <v>54.495268591619286</v>
      </c>
    </row>
    <row r="18" spans="1:5" ht="94.5" x14ac:dyDescent="0.25">
      <c r="A18" s="124" t="s">
        <v>97</v>
      </c>
      <c r="B18" s="125" t="s">
        <v>98</v>
      </c>
      <c r="C18" s="126">
        <v>171590</v>
      </c>
      <c r="D18" s="127">
        <v>101768.2</v>
      </c>
      <c r="E18" s="126">
        <f t="shared" si="1"/>
        <v>59.30893408706801</v>
      </c>
    </row>
    <row r="19" spans="1:5" ht="110.25" x14ac:dyDescent="0.25">
      <c r="A19" s="124" t="s">
        <v>99</v>
      </c>
      <c r="B19" s="125" t="s">
        <v>100</v>
      </c>
      <c r="C19" s="126">
        <v>1190</v>
      </c>
      <c r="D19" s="127">
        <v>528.99</v>
      </c>
      <c r="E19" s="126">
        <f t="shared" si="1"/>
        <v>44.452941176470588</v>
      </c>
    </row>
    <row r="20" spans="1:5" ht="94.5" x14ac:dyDescent="0.25">
      <c r="A20" s="124" t="s">
        <v>101</v>
      </c>
      <c r="B20" s="125" t="s">
        <v>102</v>
      </c>
      <c r="C20" s="126">
        <v>212110</v>
      </c>
      <c r="D20" s="127">
        <v>107814.97</v>
      </c>
      <c r="E20" s="126">
        <f t="shared" si="1"/>
        <v>50.829744000754332</v>
      </c>
    </row>
    <row r="21" spans="1:5" ht="94.5" x14ac:dyDescent="0.25">
      <c r="A21" s="124" t="s">
        <v>103</v>
      </c>
      <c r="B21" s="125" t="s">
        <v>104</v>
      </c>
      <c r="C21" s="126">
        <v>-22630</v>
      </c>
      <c r="D21" s="127">
        <v>-12697.6</v>
      </c>
      <c r="E21" s="126">
        <f t="shared" si="1"/>
        <v>56.109589041095894</v>
      </c>
    </row>
    <row r="22" spans="1:5" ht="15.75" x14ac:dyDescent="0.25">
      <c r="A22" s="128" t="s">
        <v>105</v>
      </c>
      <c r="B22" s="9" t="s">
        <v>70</v>
      </c>
      <c r="C22" s="130">
        <f>C23</f>
        <v>19472188</v>
      </c>
      <c r="D22" s="130">
        <f t="shared" ref="D22" si="5">D23</f>
        <v>10073997.26</v>
      </c>
      <c r="E22" s="130">
        <f t="shared" si="1"/>
        <v>51.735312230962435</v>
      </c>
    </row>
    <row r="23" spans="1:5" ht="31.5" x14ac:dyDescent="0.25">
      <c r="A23" s="124" t="s">
        <v>106</v>
      </c>
      <c r="B23" s="125" t="s">
        <v>18</v>
      </c>
      <c r="C23" s="126">
        <f>C24+C26</f>
        <v>19472188</v>
      </c>
      <c r="D23" s="126">
        <f>D24+D26</f>
        <v>10073997.26</v>
      </c>
      <c r="E23" s="126">
        <f t="shared" si="1"/>
        <v>51.735312230962435</v>
      </c>
    </row>
    <row r="24" spans="1:5" ht="32.25" customHeight="1" x14ac:dyDescent="0.25">
      <c r="A24" s="124" t="s">
        <v>107</v>
      </c>
      <c r="B24" s="125" t="s">
        <v>108</v>
      </c>
      <c r="C24" s="126">
        <f>C25</f>
        <v>15572188</v>
      </c>
      <c r="D24" s="126">
        <f>D25</f>
        <v>8188890.96</v>
      </c>
      <c r="E24" s="126">
        <f t="shared" si="1"/>
        <v>52.586643315634262</v>
      </c>
    </row>
    <row r="25" spans="1:5" ht="33" customHeight="1" x14ac:dyDescent="0.25">
      <c r="A25" s="124" t="s">
        <v>109</v>
      </c>
      <c r="B25" s="125" t="s">
        <v>108</v>
      </c>
      <c r="C25" s="126">
        <v>15572188</v>
      </c>
      <c r="D25" s="126">
        <f>8189338.39-447.43</f>
        <v>8188890.96</v>
      </c>
      <c r="E25" s="126">
        <f t="shared" si="1"/>
        <v>52.586643315634262</v>
      </c>
    </row>
    <row r="26" spans="1:5" ht="47.25" x14ac:dyDescent="0.25">
      <c r="A26" s="124" t="s">
        <v>110</v>
      </c>
      <c r="B26" s="131" t="s">
        <v>19</v>
      </c>
      <c r="C26" s="126">
        <f>C27</f>
        <v>3900000</v>
      </c>
      <c r="D26" s="126">
        <f>D27</f>
        <v>1885106.3</v>
      </c>
      <c r="E26" s="126">
        <f t="shared" si="1"/>
        <v>48.336058974358977</v>
      </c>
    </row>
    <row r="27" spans="1:5" ht="78.75" x14ac:dyDescent="0.25">
      <c r="A27" s="124" t="s">
        <v>111</v>
      </c>
      <c r="B27" s="131" t="s">
        <v>112</v>
      </c>
      <c r="C27" s="126">
        <v>3900000</v>
      </c>
      <c r="D27" s="126">
        <v>1885106.3</v>
      </c>
      <c r="E27" s="126">
        <f t="shared" si="1"/>
        <v>48.336058974358977</v>
      </c>
    </row>
    <row r="28" spans="1:5" ht="15.75" x14ac:dyDescent="0.25">
      <c r="A28" s="128" t="s">
        <v>113</v>
      </c>
      <c r="B28" s="9" t="s">
        <v>20</v>
      </c>
      <c r="C28" s="130">
        <f>C29+C31+C33</f>
        <v>6021140</v>
      </c>
      <c r="D28" s="130">
        <f t="shared" ref="D28" si="6">D29+D31+D33</f>
        <v>-70986.629999999976</v>
      </c>
      <c r="E28" s="130">
        <f t="shared" si="1"/>
        <v>-1.1789566427620015</v>
      </c>
    </row>
    <row r="29" spans="1:5" ht="15.75" x14ac:dyDescent="0.25">
      <c r="A29" s="124" t="s">
        <v>114</v>
      </c>
      <c r="B29" s="132" t="s">
        <v>21</v>
      </c>
      <c r="C29" s="126">
        <f>C30</f>
        <v>3520100</v>
      </c>
      <c r="D29" s="126">
        <f t="shared" ref="D29" si="7">D30</f>
        <v>-1457418.76</v>
      </c>
      <c r="E29" s="126">
        <f t="shared" si="1"/>
        <v>-41.402765830516181</v>
      </c>
    </row>
    <row r="30" spans="1:5" ht="48.75" customHeight="1" x14ac:dyDescent="0.25">
      <c r="A30" s="124" t="s">
        <v>115</v>
      </c>
      <c r="B30" s="132" t="s">
        <v>22</v>
      </c>
      <c r="C30" s="126">
        <v>3520100</v>
      </c>
      <c r="D30" s="126">
        <f>-1457607.62+188.86</f>
        <v>-1457418.76</v>
      </c>
      <c r="E30" s="126">
        <f t="shared" si="1"/>
        <v>-41.402765830516181</v>
      </c>
    </row>
    <row r="31" spans="1:5" ht="15.75" x14ac:dyDescent="0.25">
      <c r="A31" s="124" t="s">
        <v>116</v>
      </c>
      <c r="B31" s="132" t="s">
        <v>117</v>
      </c>
      <c r="C31" s="126">
        <f>C32</f>
        <v>1838040</v>
      </c>
      <c r="D31" s="126">
        <f>D32</f>
        <v>1330417.04</v>
      </c>
      <c r="E31" s="126">
        <f t="shared" si="1"/>
        <v>72.3823768797197</v>
      </c>
    </row>
    <row r="32" spans="1:5" ht="47.25" x14ac:dyDescent="0.25">
      <c r="A32" s="124" t="s">
        <v>118</v>
      </c>
      <c r="B32" s="132" t="s">
        <v>119</v>
      </c>
      <c r="C32" s="126">
        <v>1838040</v>
      </c>
      <c r="D32" s="126">
        <v>1330417.04</v>
      </c>
      <c r="E32" s="126">
        <f t="shared" si="1"/>
        <v>72.3823768797197</v>
      </c>
    </row>
    <row r="33" spans="1:5" ht="15.75" x14ac:dyDescent="0.25">
      <c r="A33" s="124" t="s">
        <v>120</v>
      </c>
      <c r="B33" s="132" t="s">
        <v>121</v>
      </c>
      <c r="C33" s="126">
        <f>C34</f>
        <v>663000</v>
      </c>
      <c r="D33" s="126">
        <f>D34</f>
        <v>56015.09</v>
      </c>
      <c r="E33" s="126">
        <f t="shared" si="1"/>
        <v>8.4487315233785818</v>
      </c>
    </row>
    <row r="34" spans="1:5" ht="47.25" x14ac:dyDescent="0.25">
      <c r="A34" s="124" t="s">
        <v>122</v>
      </c>
      <c r="B34" s="132" t="s">
        <v>123</v>
      </c>
      <c r="C34" s="126">
        <v>663000</v>
      </c>
      <c r="D34" s="126">
        <v>56015.09</v>
      </c>
      <c r="E34" s="126">
        <f t="shared" si="1"/>
        <v>8.4487315233785818</v>
      </c>
    </row>
    <row r="35" spans="1:5" ht="48.75" customHeight="1" x14ac:dyDescent="0.25">
      <c r="A35" s="128" t="s">
        <v>124</v>
      </c>
      <c r="B35" s="9" t="s">
        <v>23</v>
      </c>
      <c r="C35" s="133">
        <f>C36+C43</f>
        <v>4830000</v>
      </c>
      <c r="D35" s="133">
        <f>D36+D43</f>
        <v>2170866.3600000003</v>
      </c>
      <c r="E35" s="130">
        <f t="shared" si="1"/>
        <v>44.945473291925474</v>
      </c>
    </row>
    <row r="36" spans="1:5" ht="110.25" x14ac:dyDescent="0.25">
      <c r="A36" s="124" t="s">
        <v>125</v>
      </c>
      <c r="B36" s="134" t="s">
        <v>24</v>
      </c>
      <c r="C36" s="126">
        <f>C37+C39+C41</f>
        <v>4550000</v>
      </c>
      <c r="D36" s="126">
        <f>D37+D39+D41</f>
        <v>1945249.12</v>
      </c>
      <c r="E36" s="126">
        <f t="shared" si="1"/>
        <v>42.752727912087913</v>
      </c>
    </row>
    <row r="37" spans="1:5" ht="78.75" x14ac:dyDescent="0.25">
      <c r="A37" s="124" t="s">
        <v>126</v>
      </c>
      <c r="B37" s="134" t="s">
        <v>127</v>
      </c>
      <c r="C37" s="126">
        <f>C38</f>
        <v>750000</v>
      </c>
      <c r="D37" s="126">
        <f>D38</f>
        <v>199125.48</v>
      </c>
      <c r="E37" s="126">
        <f t="shared" si="1"/>
        <v>26.550064000000003</v>
      </c>
    </row>
    <row r="38" spans="1:5" ht="96" customHeight="1" x14ac:dyDescent="0.25">
      <c r="A38" s="124" t="s">
        <v>128</v>
      </c>
      <c r="B38" s="134" t="s">
        <v>25</v>
      </c>
      <c r="C38" s="126">
        <v>750000</v>
      </c>
      <c r="D38" s="126">
        <v>199125.48</v>
      </c>
      <c r="E38" s="126">
        <f t="shared" si="1"/>
        <v>26.550064000000003</v>
      </c>
    </row>
    <row r="39" spans="1:5" ht="96.75" customHeight="1" x14ac:dyDescent="0.25">
      <c r="A39" s="124" t="s">
        <v>129</v>
      </c>
      <c r="B39" s="134" t="s">
        <v>130</v>
      </c>
      <c r="C39" s="126">
        <f>C40</f>
        <v>800000</v>
      </c>
      <c r="D39" s="126">
        <f>D40</f>
        <v>262067.78</v>
      </c>
      <c r="E39" s="126">
        <f t="shared" si="1"/>
        <v>32.758472500000003</v>
      </c>
    </row>
    <row r="40" spans="1:5" ht="94.5" customHeight="1" x14ac:dyDescent="0.25">
      <c r="A40" s="124" t="s">
        <v>131</v>
      </c>
      <c r="B40" s="134" t="s">
        <v>132</v>
      </c>
      <c r="C40" s="126">
        <v>800000</v>
      </c>
      <c r="D40" s="126">
        <v>262067.78</v>
      </c>
      <c r="E40" s="126">
        <f t="shared" si="1"/>
        <v>32.758472500000003</v>
      </c>
    </row>
    <row r="41" spans="1:5" ht="94.5" customHeight="1" x14ac:dyDescent="0.25">
      <c r="A41" s="124" t="s">
        <v>133</v>
      </c>
      <c r="B41" s="134" t="s">
        <v>134</v>
      </c>
      <c r="C41" s="126">
        <f>C42</f>
        <v>3000000</v>
      </c>
      <c r="D41" s="126">
        <f>D42</f>
        <v>1484055.86</v>
      </c>
      <c r="E41" s="126">
        <f t="shared" si="1"/>
        <v>49.468528666666671</v>
      </c>
    </row>
    <row r="42" spans="1:5" ht="79.5" customHeight="1" x14ac:dyDescent="0.25">
      <c r="A42" s="124" t="s">
        <v>135</v>
      </c>
      <c r="B42" s="131" t="s">
        <v>136</v>
      </c>
      <c r="C42" s="126">
        <v>3000000</v>
      </c>
      <c r="D42" s="126">
        <v>1484055.86</v>
      </c>
      <c r="E42" s="126">
        <f t="shared" si="1"/>
        <v>49.468528666666671</v>
      </c>
    </row>
    <row r="43" spans="1:5" ht="95.25" customHeight="1" x14ac:dyDescent="0.25">
      <c r="A43" s="124" t="s">
        <v>137</v>
      </c>
      <c r="B43" s="131" t="s">
        <v>138</v>
      </c>
      <c r="C43" s="126">
        <f>C44</f>
        <v>280000</v>
      </c>
      <c r="D43" s="126">
        <f>D44</f>
        <v>225617.24</v>
      </c>
      <c r="E43" s="126">
        <f t="shared" si="1"/>
        <v>80.577585714285718</v>
      </c>
    </row>
    <row r="44" spans="1:5" ht="93.75" customHeight="1" x14ac:dyDescent="0.25">
      <c r="A44" s="124" t="s">
        <v>139</v>
      </c>
      <c r="B44" s="131" t="s">
        <v>140</v>
      </c>
      <c r="C44" s="126">
        <f>C45</f>
        <v>280000</v>
      </c>
      <c r="D44" s="126">
        <f>D45</f>
        <v>225617.24</v>
      </c>
      <c r="E44" s="126">
        <f t="shared" si="1"/>
        <v>80.577585714285718</v>
      </c>
    </row>
    <row r="45" spans="1:5" ht="97.5" customHeight="1" x14ac:dyDescent="0.25">
      <c r="A45" s="124" t="s">
        <v>141</v>
      </c>
      <c r="B45" s="131" t="s">
        <v>26</v>
      </c>
      <c r="C45" s="126">
        <v>280000</v>
      </c>
      <c r="D45" s="126">
        <v>225617.24</v>
      </c>
      <c r="E45" s="126">
        <f t="shared" si="1"/>
        <v>80.577585714285718</v>
      </c>
    </row>
    <row r="46" spans="1:5" ht="47.25" x14ac:dyDescent="0.25">
      <c r="A46" s="128" t="s">
        <v>142</v>
      </c>
      <c r="B46" s="9" t="s">
        <v>143</v>
      </c>
      <c r="C46" s="130">
        <f>C47+C48</f>
        <v>702240</v>
      </c>
      <c r="D46" s="130">
        <f>D47+D48</f>
        <v>804574.03</v>
      </c>
      <c r="E46" s="130">
        <f t="shared" si="1"/>
        <v>114.57251509455457</v>
      </c>
    </row>
    <row r="47" spans="1:5" ht="30" customHeight="1" x14ac:dyDescent="0.25">
      <c r="A47" s="124" t="s">
        <v>144</v>
      </c>
      <c r="B47" s="131" t="s">
        <v>27</v>
      </c>
      <c r="C47" s="126">
        <v>672240</v>
      </c>
      <c r="D47" s="126">
        <v>747006.03</v>
      </c>
      <c r="E47" s="126">
        <f t="shared" si="1"/>
        <v>111.12192520528383</v>
      </c>
    </row>
    <row r="48" spans="1:5" ht="31.5" x14ac:dyDescent="0.25">
      <c r="A48" s="124" t="s">
        <v>145</v>
      </c>
      <c r="B48" s="131" t="s">
        <v>28</v>
      </c>
      <c r="C48" s="126">
        <v>30000</v>
      </c>
      <c r="D48" s="126">
        <v>57568</v>
      </c>
      <c r="E48" s="126">
        <f t="shared" si="1"/>
        <v>191.89333333333335</v>
      </c>
    </row>
    <row r="49" spans="1:5" ht="31.5" x14ac:dyDescent="0.25">
      <c r="A49" s="135" t="s">
        <v>146</v>
      </c>
      <c r="B49" s="136" t="s">
        <v>79</v>
      </c>
      <c r="C49" s="137">
        <f>C50</f>
        <v>0</v>
      </c>
      <c r="D49" s="137">
        <f>D50</f>
        <v>8538.4</v>
      </c>
      <c r="E49" s="126"/>
    </row>
    <row r="50" spans="1:5" ht="33" customHeight="1" x14ac:dyDescent="0.25">
      <c r="A50" s="138" t="s">
        <v>147</v>
      </c>
      <c r="B50" s="139" t="s">
        <v>148</v>
      </c>
      <c r="C50" s="140">
        <f>C51</f>
        <v>0</v>
      </c>
      <c r="D50" s="126">
        <f t="shared" ref="D50:E50" si="8">D51</f>
        <v>8538.4</v>
      </c>
      <c r="E50" s="140"/>
    </row>
    <row r="51" spans="1:5" ht="47.25" x14ac:dyDescent="0.25">
      <c r="A51" s="138" t="s">
        <v>149</v>
      </c>
      <c r="B51" s="139" t="s">
        <v>150</v>
      </c>
      <c r="C51" s="140">
        <f>C52</f>
        <v>0</v>
      </c>
      <c r="D51" s="126">
        <f>D52</f>
        <v>8538.4</v>
      </c>
      <c r="E51" s="126"/>
    </row>
    <row r="52" spans="1:5" ht="63" x14ac:dyDescent="0.25">
      <c r="A52" s="138" t="s">
        <v>151</v>
      </c>
      <c r="B52" s="139" t="s">
        <v>80</v>
      </c>
      <c r="C52" s="140"/>
      <c r="D52" s="126">
        <v>8538.4</v>
      </c>
      <c r="E52" s="126"/>
    </row>
    <row r="53" spans="1:5" ht="18.75" customHeight="1" x14ac:dyDescent="0.25">
      <c r="A53" s="128" t="s">
        <v>152</v>
      </c>
      <c r="B53" s="9" t="s">
        <v>29</v>
      </c>
      <c r="C53" s="130">
        <f>C54+C55+C56</f>
        <v>18000</v>
      </c>
      <c r="D53" s="130">
        <f t="shared" ref="D53:E53" si="9">D54+D55+D56</f>
        <v>117823.45000000001</v>
      </c>
      <c r="E53" s="130">
        <f>D53/C53*100</f>
        <v>654.57472222222236</v>
      </c>
    </row>
    <row r="54" spans="1:5" ht="63" x14ac:dyDescent="0.25">
      <c r="A54" s="124" t="s">
        <v>153</v>
      </c>
      <c r="B54" s="131" t="s">
        <v>30</v>
      </c>
      <c r="C54" s="126">
        <v>6000</v>
      </c>
      <c r="D54" s="126">
        <v>3000</v>
      </c>
      <c r="E54" s="126">
        <f t="shared" si="1"/>
        <v>50</v>
      </c>
    </row>
    <row r="55" spans="1:5" ht="94.5" x14ac:dyDescent="0.25">
      <c r="A55" s="124" t="s">
        <v>154</v>
      </c>
      <c r="B55" s="131" t="s">
        <v>31</v>
      </c>
      <c r="C55" s="126">
        <v>12000</v>
      </c>
      <c r="D55" s="126">
        <v>14058.46</v>
      </c>
      <c r="E55" s="126">
        <f t="shared" si="1"/>
        <v>117.15383333333334</v>
      </c>
    </row>
    <row r="56" spans="1:5" ht="141.75" x14ac:dyDescent="0.25">
      <c r="A56" s="124" t="s">
        <v>489</v>
      </c>
      <c r="B56" s="131" t="s">
        <v>488</v>
      </c>
      <c r="C56" s="126"/>
      <c r="D56" s="126">
        <v>100764.99</v>
      </c>
      <c r="E56" s="126"/>
    </row>
    <row r="57" spans="1:5" ht="15.75" x14ac:dyDescent="0.25">
      <c r="A57" s="128" t="s">
        <v>155</v>
      </c>
      <c r="B57" s="129" t="s">
        <v>32</v>
      </c>
      <c r="C57" s="130">
        <f>C60+C58</f>
        <v>152500</v>
      </c>
      <c r="D57" s="130">
        <f>D60+D58</f>
        <v>211091.4</v>
      </c>
      <c r="E57" s="130">
        <f>D57/C57*100</f>
        <v>138.42059016393443</v>
      </c>
    </row>
    <row r="58" spans="1:5" ht="15.75" x14ac:dyDescent="0.25">
      <c r="A58" s="124" t="s">
        <v>164</v>
      </c>
      <c r="B58" s="125" t="s">
        <v>163</v>
      </c>
      <c r="C58" s="126">
        <f>C59</f>
        <v>0</v>
      </c>
      <c r="D58" s="126">
        <f t="shared" ref="D58" si="10">D59</f>
        <v>99091.4</v>
      </c>
      <c r="E58" s="126">
        <f>E59</f>
        <v>0</v>
      </c>
    </row>
    <row r="59" spans="1:5" ht="31.5" x14ac:dyDescent="0.25">
      <c r="A59" s="124" t="s">
        <v>165</v>
      </c>
      <c r="B59" s="125" t="s">
        <v>162</v>
      </c>
      <c r="C59" s="126"/>
      <c r="D59" s="126">
        <v>99091.4</v>
      </c>
      <c r="E59" s="126">
        <v>0</v>
      </c>
    </row>
    <row r="60" spans="1:5" ht="15.75" x14ac:dyDescent="0.25">
      <c r="A60" s="124" t="s">
        <v>156</v>
      </c>
      <c r="B60" s="125" t="s">
        <v>71</v>
      </c>
      <c r="C60" s="141">
        <f>C61</f>
        <v>152500</v>
      </c>
      <c r="D60" s="141">
        <f t="shared" ref="D60:E60" si="11">D61</f>
        <v>112000</v>
      </c>
      <c r="E60" s="141">
        <f t="shared" si="11"/>
        <v>73.442622950819668</v>
      </c>
    </row>
    <row r="61" spans="1:5" ht="31.5" x14ac:dyDescent="0.25">
      <c r="A61" s="124" t="s">
        <v>157</v>
      </c>
      <c r="B61" s="125" t="s">
        <v>72</v>
      </c>
      <c r="C61" s="141">
        <v>152500</v>
      </c>
      <c r="D61" s="141">
        <v>112000</v>
      </c>
      <c r="E61" s="126">
        <f t="shared" si="1"/>
        <v>73.442622950819668</v>
      </c>
    </row>
    <row r="62" spans="1:5" ht="15.75" x14ac:dyDescent="0.25">
      <c r="A62" s="142" t="s">
        <v>158</v>
      </c>
      <c r="B62" s="143" t="s">
        <v>33</v>
      </c>
      <c r="C62" s="144">
        <f>C63+C75</f>
        <v>41061038.460000001</v>
      </c>
      <c r="D62" s="144">
        <f t="shared" ref="D62" si="12">D63+D75</f>
        <v>12527256.51</v>
      </c>
      <c r="E62" s="130">
        <f t="shared" si="1"/>
        <v>30.50886431477749</v>
      </c>
    </row>
    <row r="63" spans="1:5" ht="30" customHeight="1" x14ac:dyDescent="0.25">
      <c r="A63" s="145" t="s">
        <v>167</v>
      </c>
      <c r="B63" s="146" t="s">
        <v>166</v>
      </c>
      <c r="C63" s="147">
        <f>C64+C65+C66+C69+C70+C71+C72+C73+C67+C68+C74</f>
        <v>40941038.460000001</v>
      </c>
      <c r="D63" s="147">
        <f t="shared" ref="D63:E63" si="13">D64+D65+D66+D69+D70+D71+D72+D73+D67+D68+D74</f>
        <v>12424256.51</v>
      </c>
      <c r="E63" s="147">
        <f t="shared" si="13"/>
        <v>421.06431654773849</v>
      </c>
    </row>
    <row r="64" spans="1:5" ht="47.25" x14ac:dyDescent="0.25">
      <c r="A64" s="145" t="s">
        <v>178</v>
      </c>
      <c r="B64" s="146" t="s">
        <v>168</v>
      </c>
      <c r="C64" s="147">
        <v>12494000</v>
      </c>
      <c r="D64" s="147">
        <v>5541167</v>
      </c>
      <c r="E64" s="126">
        <f t="shared" si="1"/>
        <v>44.350624299663835</v>
      </c>
    </row>
    <row r="65" spans="1:5" ht="55.5" customHeight="1" x14ac:dyDescent="0.25">
      <c r="A65" s="145" t="s">
        <v>179</v>
      </c>
      <c r="B65" s="146" t="s">
        <v>169</v>
      </c>
      <c r="C65" s="147">
        <v>609336</v>
      </c>
      <c r="D65" s="147">
        <v>203112</v>
      </c>
      <c r="E65" s="126">
        <f t="shared" si="1"/>
        <v>33.333333333333329</v>
      </c>
    </row>
    <row r="66" spans="1:5" ht="47.25" x14ac:dyDescent="0.25">
      <c r="A66" s="145" t="s">
        <v>180</v>
      </c>
      <c r="B66" s="146" t="s">
        <v>170</v>
      </c>
      <c r="C66" s="147">
        <v>6209688.1100000003</v>
      </c>
      <c r="D66" s="147"/>
      <c r="E66" s="126">
        <f t="shared" si="1"/>
        <v>0</v>
      </c>
    </row>
    <row r="67" spans="1:5" ht="63" x14ac:dyDescent="0.25">
      <c r="A67" s="145" t="s">
        <v>491</v>
      </c>
      <c r="B67" s="146" t="s">
        <v>490</v>
      </c>
      <c r="C67" s="147">
        <v>1300000</v>
      </c>
      <c r="D67" s="147">
        <v>102441.01</v>
      </c>
      <c r="E67" s="126">
        <f t="shared" si="1"/>
        <v>7.8800776923076921</v>
      </c>
    </row>
    <row r="68" spans="1:5" ht="63" x14ac:dyDescent="0.25">
      <c r="A68" s="145" t="s">
        <v>492</v>
      </c>
      <c r="B68" s="146" t="s">
        <v>493</v>
      </c>
      <c r="C68" s="147">
        <v>9185716.2200000007</v>
      </c>
      <c r="D68" s="147"/>
      <c r="E68" s="126">
        <f t="shared" si="1"/>
        <v>0</v>
      </c>
    </row>
    <row r="69" spans="1:5" ht="53.25" customHeight="1" x14ac:dyDescent="0.25">
      <c r="A69" s="145" t="s">
        <v>181</v>
      </c>
      <c r="B69" s="146" t="s">
        <v>171</v>
      </c>
      <c r="C69" s="147">
        <v>902900</v>
      </c>
      <c r="D69" s="147">
        <v>436153.54</v>
      </c>
      <c r="E69" s="126">
        <f t="shared" si="1"/>
        <v>48.305852253848705</v>
      </c>
    </row>
    <row r="70" spans="1:5" ht="84" customHeight="1" x14ac:dyDescent="0.25">
      <c r="A70" s="145" t="s">
        <v>182</v>
      </c>
      <c r="B70" s="146" t="s">
        <v>172</v>
      </c>
      <c r="C70" s="147">
        <v>327000</v>
      </c>
      <c r="D70" s="147">
        <v>113267.96</v>
      </c>
      <c r="E70" s="126">
        <f t="shared" si="1"/>
        <v>34.638519877675847</v>
      </c>
    </row>
    <row r="71" spans="1:5" ht="51.75" customHeight="1" x14ac:dyDescent="0.25">
      <c r="A71" s="145" t="s">
        <v>183</v>
      </c>
      <c r="B71" s="146" t="s">
        <v>173</v>
      </c>
      <c r="C71" s="147">
        <v>5000000</v>
      </c>
      <c r="D71" s="147">
        <v>5000000</v>
      </c>
      <c r="E71" s="126">
        <f t="shared" si="1"/>
        <v>100</v>
      </c>
    </row>
    <row r="72" spans="1:5" ht="63" x14ac:dyDescent="0.25">
      <c r="A72" s="145" t="s">
        <v>184</v>
      </c>
      <c r="B72" s="146" t="s">
        <v>174</v>
      </c>
      <c r="C72" s="147">
        <v>1100000</v>
      </c>
      <c r="D72" s="147">
        <v>578115</v>
      </c>
      <c r="E72" s="126">
        <f t="shared" si="1"/>
        <v>52.55590909090909</v>
      </c>
    </row>
    <row r="73" spans="1:5" ht="78.75" x14ac:dyDescent="0.25">
      <c r="A73" s="145" t="s">
        <v>185</v>
      </c>
      <c r="B73" s="146" t="s">
        <v>175</v>
      </c>
      <c r="C73" s="147">
        <v>3362398.13</v>
      </c>
      <c r="D73" s="147"/>
      <c r="E73" s="126">
        <f t="shared" si="1"/>
        <v>0</v>
      </c>
    </row>
    <row r="74" spans="1:5" ht="47.25" x14ac:dyDescent="0.25">
      <c r="A74" s="145" t="s">
        <v>494</v>
      </c>
      <c r="B74" s="146" t="s">
        <v>495</v>
      </c>
      <c r="C74" s="147">
        <v>450000</v>
      </c>
      <c r="D74" s="147">
        <v>450000</v>
      </c>
      <c r="E74" s="126">
        <f t="shared" si="1"/>
        <v>100</v>
      </c>
    </row>
    <row r="75" spans="1:5" ht="15.75" x14ac:dyDescent="0.25">
      <c r="A75" s="145" t="s">
        <v>186</v>
      </c>
      <c r="B75" s="146" t="s">
        <v>176</v>
      </c>
      <c r="C75" s="147">
        <f>C76</f>
        <v>120000</v>
      </c>
      <c r="D75" s="147">
        <f t="shared" ref="D75" si="14">D76</f>
        <v>103000</v>
      </c>
      <c r="E75" s="130">
        <f t="shared" si="1"/>
        <v>85.833333333333329</v>
      </c>
    </row>
    <row r="76" spans="1:5" ht="31.5" x14ac:dyDescent="0.25">
      <c r="A76" s="145" t="s">
        <v>187</v>
      </c>
      <c r="B76" s="146" t="s">
        <v>177</v>
      </c>
      <c r="C76" s="147">
        <v>120000</v>
      </c>
      <c r="D76" s="147">
        <v>103000</v>
      </c>
      <c r="E76" s="126">
        <f t="shared" si="1"/>
        <v>85.833333333333329</v>
      </c>
    </row>
    <row r="77" spans="1:5" ht="15.75" x14ac:dyDescent="0.25">
      <c r="A77" s="128"/>
      <c r="B77" s="9" t="s">
        <v>159</v>
      </c>
      <c r="C77" s="130">
        <f>C7+C62</f>
        <v>81804668.349999994</v>
      </c>
      <c r="D77" s="130">
        <f>D7+D62</f>
        <v>31604986.379999995</v>
      </c>
      <c r="E77" s="126">
        <f t="shared" si="1"/>
        <v>38.634697771499489</v>
      </c>
    </row>
  </sheetData>
  <mergeCells count="7">
    <mergeCell ref="A2:E2"/>
    <mergeCell ref="C1:E1"/>
    <mergeCell ref="A4:A5"/>
    <mergeCell ref="B4:B5"/>
    <mergeCell ref="C4:C5"/>
    <mergeCell ref="E4:E5"/>
    <mergeCell ref="D4:D5"/>
  </mergeCells>
  <pageMargins left="0.59055118110236227" right="0.39370078740157483" top="0.39370078740157483" bottom="0.39370078740157483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opLeftCell="A28" zoomScaleNormal="100" workbookViewId="0">
      <selection activeCell="A43" sqref="A43"/>
    </sheetView>
  </sheetViews>
  <sheetFormatPr defaultRowHeight="15" x14ac:dyDescent="0.25"/>
  <cols>
    <col min="1" max="1" width="51.7109375" customWidth="1"/>
    <col min="4" max="4" width="18.140625" customWidth="1"/>
    <col min="6" max="7" width="16.7109375" customWidth="1"/>
    <col min="8" max="8" width="15.7109375" style="43" customWidth="1"/>
    <col min="9" max="9" width="15.7109375" customWidth="1"/>
    <col min="10" max="10" width="15.7109375" style="102" customWidth="1"/>
    <col min="11" max="13" width="15.28515625" customWidth="1"/>
  </cols>
  <sheetData>
    <row r="1" spans="1:8" ht="50.25" customHeight="1" x14ac:dyDescent="0.25">
      <c r="D1" s="41"/>
      <c r="E1" s="153" t="s">
        <v>476</v>
      </c>
      <c r="F1" s="153"/>
      <c r="G1" s="153"/>
    </row>
    <row r="2" spans="1:8" ht="9.75" customHeight="1" x14ac:dyDescent="0.25">
      <c r="D2" s="1"/>
      <c r="E2" s="1"/>
      <c r="F2" s="1"/>
    </row>
    <row r="3" spans="1:8" ht="42.75" customHeight="1" x14ac:dyDescent="0.25">
      <c r="A3" s="160" t="s">
        <v>477</v>
      </c>
      <c r="B3" s="160"/>
      <c r="C3" s="160"/>
      <c r="D3" s="160"/>
      <c r="E3" s="160"/>
      <c r="F3" s="160"/>
      <c r="G3" s="160"/>
      <c r="H3" s="151"/>
    </row>
    <row r="4" spans="1:8" ht="10.5" customHeight="1" x14ac:dyDescent="0.25"/>
    <row r="5" spans="1:8" x14ac:dyDescent="0.25">
      <c r="G5" s="4" t="s">
        <v>81</v>
      </c>
    </row>
    <row r="6" spans="1:8" ht="110.25" x14ac:dyDescent="0.25">
      <c r="A6" s="95" t="s">
        <v>82</v>
      </c>
      <c r="B6" s="95" t="s">
        <v>190</v>
      </c>
      <c r="C6" s="95" t="s">
        <v>193</v>
      </c>
      <c r="D6" s="95" t="s">
        <v>191</v>
      </c>
      <c r="E6" s="95" t="s">
        <v>192</v>
      </c>
      <c r="F6" s="96" t="s">
        <v>194</v>
      </c>
      <c r="G6" s="96" t="s">
        <v>478</v>
      </c>
    </row>
    <row r="7" spans="1:8" x14ac:dyDescent="0.25">
      <c r="A7" s="10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spans="1:8" ht="15.75" x14ac:dyDescent="0.25">
      <c r="A8" s="12" t="s">
        <v>195</v>
      </c>
      <c r="B8" s="13"/>
      <c r="C8" s="13"/>
      <c r="D8" s="13"/>
      <c r="E8" s="13"/>
      <c r="F8" s="14">
        <f>F9</f>
        <v>95118888.329999998</v>
      </c>
      <c r="G8" s="14">
        <f>G9</f>
        <v>35823717.259999998</v>
      </c>
    </row>
    <row r="9" spans="1:8" ht="15.75" x14ac:dyDescent="0.25">
      <c r="A9" s="15" t="s">
        <v>196</v>
      </c>
      <c r="B9" s="16" t="s">
        <v>1</v>
      </c>
      <c r="C9" s="16"/>
      <c r="D9" s="16"/>
      <c r="E9" s="16"/>
      <c r="F9" s="14">
        <f>F10+F59+F68+F91+F126+F164+F179+F216+F242+F249</f>
        <v>95118888.329999998</v>
      </c>
      <c r="G9" s="14">
        <f>G10+G59+G68+G91+G126+G164+G179+G216+G242+G249</f>
        <v>35823717.259999998</v>
      </c>
    </row>
    <row r="10" spans="1:8" ht="15.75" x14ac:dyDescent="0.25">
      <c r="A10" s="17" t="s">
        <v>197</v>
      </c>
      <c r="B10" s="18" t="s">
        <v>1</v>
      </c>
      <c r="C10" s="18" t="s">
        <v>198</v>
      </c>
      <c r="D10" s="16"/>
      <c r="E10" s="16"/>
      <c r="F10" s="14">
        <f>F11+F18+F28+F33</f>
        <v>26605774</v>
      </c>
      <c r="G10" s="14">
        <f>G11+G18+G28+G33</f>
        <v>10353111.310000001</v>
      </c>
    </row>
    <row r="11" spans="1:8" ht="63" x14ac:dyDescent="0.25">
      <c r="A11" s="17" t="s">
        <v>34</v>
      </c>
      <c r="B11" s="18" t="s">
        <v>1</v>
      </c>
      <c r="C11" s="18" t="s">
        <v>199</v>
      </c>
      <c r="D11" s="18"/>
      <c r="E11" s="18"/>
      <c r="F11" s="14">
        <f>F12</f>
        <v>315415</v>
      </c>
      <c r="G11" s="14">
        <f>G12</f>
        <v>49215.6</v>
      </c>
    </row>
    <row r="12" spans="1:8" ht="47.25" x14ac:dyDescent="0.25">
      <c r="A12" s="15" t="s">
        <v>200</v>
      </c>
      <c r="B12" s="16" t="s">
        <v>1</v>
      </c>
      <c r="C12" s="16" t="s">
        <v>199</v>
      </c>
      <c r="D12" s="16" t="s">
        <v>201</v>
      </c>
      <c r="E12" s="16"/>
      <c r="F12" s="19">
        <f>F13</f>
        <v>315415</v>
      </c>
      <c r="G12" s="19">
        <f>G13</f>
        <v>49215.6</v>
      </c>
    </row>
    <row r="13" spans="1:8" ht="15.75" x14ac:dyDescent="0.25">
      <c r="A13" s="17" t="s">
        <v>35</v>
      </c>
      <c r="B13" s="16" t="s">
        <v>1</v>
      </c>
      <c r="C13" s="16" t="s">
        <v>199</v>
      </c>
      <c r="D13" s="16" t="s">
        <v>202</v>
      </c>
      <c r="E13" s="16"/>
      <c r="F13" s="19">
        <f>F14+F16</f>
        <v>315415</v>
      </c>
      <c r="G13" s="19">
        <f>G14+G16</f>
        <v>49215.6</v>
      </c>
    </row>
    <row r="14" spans="1:8" ht="78.75" x14ac:dyDescent="0.25">
      <c r="A14" s="15" t="s">
        <v>203</v>
      </c>
      <c r="B14" s="16" t="s">
        <v>1</v>
      </c>
      <c r="C14" s="16" t="s">
        <v>199</v>
      </c>
      <c r="D14" s="16" t="s">
        <v>202</v>
      </c>
      <c r="E14" s="16" t="s">
        <v>204</v>
      </c>
      <c r="F14" s="19">
        <f>F15</f>
        <v>292415</v>
      </c>
      <c r="G14" s="19">
        <f>G15</f>
        <v>49215.6</v>
      </c>
    </row>
    <row r="15" spans="1:8" ht="31.5" x14ac:dyDescent="0.25">
      <c r="A15" s="15" t="s">
        <v>205</v>
      </c>
      <c r="B15" s="16" t="s">
        <v>1</v>
      </c>
      <c r="C15" s="16" t="s">
        <v>199</v>
      </c>
      <c r="D15" s="16" t="s">
        <v>202</v>
      </c>
      <c r="E15" s="16" t="s">
        <v>206</v>
      </c>
      <c r="F15" s="19">
        <v>292415</v>
      </c>
      <c r="G15" s="19">
        <v>49215.6</v>
      </c>
    </row>
    <row r="16" spans="1:8" ht="31.5" x14ac:dyDescent="0.25">
      <c r="A16" s="15" t="s">
        <v>207</v>
      </c>
      <c r="B16" s="16" t="s">
        <v>1</v>
      </c>
      <c r="C16" s="16" t="s">
        <v>199</v>
      </c>
      <c r="D16" s="16" t="s">
        <v>202</v>
      </c>
      <c r="E16" s="16" t="s">
        <v>208</v>
      </c>
      <c r="F16" s="19">
        <f>F17</f>
        <v>23000</v>
      </c>
      <c r="G16" s="19">
        <f>G17</f>
        <v>0</v>
      </c>
    </row>
    <row r="17" spans="1:9" ht="47.25" x14ac:dyDescent="0.25">
      <c r="A17" s="15" t="s">
        <v>209</v>
      </c>
      <c r="B17" s="16" t="s">
        <v>1</v>
      </c>
      <c r="C17" s="16" t="s">
        <v>199</v>
      </c>
      <c r="D17" s="16" t="s">
        <v>202</v>
      </c>
      <c r="E17" s="16" t="s">
        <v>210</v>
      </c>
      <c r="F17" s="19">
        <v>23000</v>
      </c>
      <c r="G17" s="19"/>
    </row>
    <row r="18" spans="1:9" ht="63" x14ac:dyDescent="0.25">
      <c r="A18" s="17" t="s">
        <v>36</v>
      </c>
      <c r="B18" s="18" t="s">
        <v>1</v>
      </c>
      <c r="C18" s="18" t="s">
        <v>211</v>
      </c>
      <c r="D18" s="42"/>
      <c r="E18" s="18"/>
      <c r="F18" s="14">
        <f>F19</f>
        <v>15726757</v>
      </c>
      <c r="G18" s="14">
        <f>G19</f>
        <v>7339975.790000001</v>
      </c>
      <c r="I18" s="43"/>
    </row>
    <row r="19" spans="1:9" ht="47.25" x14ac:dyDescent="0.25">
      <c r="A19" s="15" t="s">
        <v>200</v>
      </c>
      <c r="B19" s="16" t="s">
        <v>1</v>
      </c>
      <c r="C19" s="16" t="s">
        <v>211</v>
      </c>
      <c r="D19" s="16" t="s">
        <v>201</v>
      </c>
      <c r="E19" s="16"/>
      <c r="F19" s="19">
        <f>F20+F25</f>
        <v>15726757</v>
      </c>
      <c r="G19" s="19">
        <f>G20+G25</f>
        <v>7339975.790000001</v>
      </c>
    </row>
    <row r="20" spans="1:9" ht="15.75" x14ac:dyDescent="0.25">
      <c r="A20" s="15" t="s">
        <v>35</v>
      </c>
      <c r="B20" s="16" t="s">
        <v>1</v>
      </c>
      <c r="C20" s="16" t="s">
        <v>212</v>
      </c>
      <c r="D20" s="16" t="s">
        <v>213</v>
      </c>
      <c r="E20" s="16"/>
      <c r="F20" s="19">
        <f>F21+F23</f>
        <v>14807084</v>
      </c>
      <c r="G20" s="19">
        <f>G21+G23</f>
        <v>6917637.8100000005</v>
      </c>
    </row>
    <row r="21" spans="1:9" ht="78.75" x14ac:dyDescent="0.25">
      <c r="A21" s="15" t="s">
        <v>203</v>
      </c>
      <c r="B21" s="16" t="s">
        <v>1</v>
      </c>
      <c r="C21" s="16" t="s">
        <v>212</v>
      </c>
      <c r="D21" s="16" t="s">
        <v>213</v>
      </c>
      <c r="E21" s="16" t="s">
        <v>204</v>
      </c>
      <c r="F21" s="19">
        <f>F22</f>
        <v>12626584</v>
      </c>
      <c r="G21" s="19">
        <f>G22</f>
        <v>5990979.1100000003</v>
      </c>
    </row>
    <row r="22" spans="1:9" ht="31.5" x14ac:dyDescent="0.25">
      <c r="A22" s="15" t="s">
        <v>205</v>
      </c>
      <c r="B22" s="16" t="s">
        <v>1</v>
      </c>
      <c r="C22" s="16" t="s">
        <v>212</v>
      </c>
      <c r="D22" s="16" t="s">
        <v>213</v>
      </c>
      <c r="E22" s="16" t="s">
        <v>206</v>
      </c>
      <c r="F22" s="19">
        <v>12626584</v>
      </c>
      <c r="G22" s="19">
        <v>5990979.1100000003</v>
      </c>
    </row>
    <row r="23" spans="1:9" ht="31.5" x14ac:dyDescent="0.25">
      <c r="A23" s="15" t="s">
        <v>207</v>
      </c>
      <c r="B23" s="16" t="s">
        <v>1</v>
      </c>
      <c r="C23" s="16" t="s">
        <v>212</v>
      </c>
      <c r="D23" s="16" t="s">
        <v>213</v>
      </c>
      <c r="E23" s="16" t="s">
        <v>208</v>
      </c>
      <c r="F23" s="19">
        <f>F24</f>
        <v>2180500</v>
      </c>
      <c r="G23" s="19">
        <f>G24</f>
        <v>926658.7</v>
      </c>
    </row>
    <row r="24" spans="1:9" ht="47.25" x14ac:dyDescent="0.25">
      <c r="A24" s="15" t="s">
        <v>209</v>
      </c>
      <c r="B24" s="16" t="s">
        <v>1</v>
      </c>
      <c r="C24" s="16" t="s">
        <v>212</v>
      </c>
      <c r="D24" s="16" t="s">
        <v>213</v>
      </c>
      <c r="E24" s="16" t="s">
        <v>210</v>
      </c>
      <c r="F24" s="19">
        <v>2180500</v>
      </c>
      <c r="G24" s="19">
        <v>926658.7</v>
      </c>
    </row>
    <row r="25" spans="1:9" ht="47.25" x14ac:dyDescent="0.25">
      <c r="A25" s="15" t="s">
        <v>73</v>
      </c>
      <c r="B25" s="16" t="s">
        <v>1</v>
      </c>
      <c r="C25" s="16" t="s">
        <v>212</v>
      </c>
      <c r="D25" s="16" t="s">
        <v>214</v>
      </c>
      <c r="E25" s="16"/>
      <c r="F25" s="19">
        <f>F26</f>
        <v>919673</v>
      </c>
      <c r="G25" s="19">
        <f>G26</f>
        <v>422337.98</v>
      </c>
    </row>
    <row r="26" spans="1:9" ht="78.75" x14ac:dyDescent="0.25">
      <c r="A26" s="15" t="s">
        <v>203</v>
      </c>
      <c r="B26" s="16" t="s">
        <v>1</v>
      </c>
      <c r="C26" s="16" t="s">
        <v>212</v>
      </c>
      <c r="D26" s="16" t="s">
        <v>214</v>
      </c>
      <c r="E26" s="16" t="s">
        <v>204</v>
      </c>
      <c r="F26" s="19">
        <f>F27</f>
        <v>919673</v>
      </c>
      <c r="G26" s="19">
        <f>G27</f>
        <v>422337.98</v>
      </c>
    </row>
    <row r="27" spans="1:9" ht="31.5" x14ac:dyDescent="0.25">
      <c r="A27" s="15" t="s">
        <v>205</v>
      </c>
      <c r="B27" s="16" t="s">
        <v>1</v>
      </c>
      <c r="C27" s="16" t="s">
        <v>212</v>
      </c>
      <c r="D27" s="16" t="s">
        <v>214</v>
      </c>
      <c r="E27" s="16" t="s">
        <v>206</v>
      </c>
      <c r="F27" s="19">
        <v>919673</v>
      </c>
      <c r="G27" s="19">
        <v>422337.98</v>
      </c>
    </row>
    <row r="28" spans="1:9" ht="15.75" x14ac:dyDescent="0.25">
      <c r="A28" s="17" t="s">
        <v>37</v>
      </c>
      <c r="B28" s="16" t="s">
        <v>1</v>
      </c>
      <c r="C28" s="16" t="s">
        <v>215</v>
      </c>
      <c r="D28" s="16"/>
      <c r="E28" s="16"/>
      <c r="F28" s="19">
        <f t="shared" ref="F28:G31" si="0">F29</f>
        <v>400000</v>
      </c>
      <c r="G28" s="19">
        <f t="shared" si="0"/>
        <v>0</v>
      </c>
    </row>
    <row r="29" spans="1:9" ht="47.25" x14ac:dyDescent="0.25">
      <c r="A29" s="15" t="s">
        <v>216</v>
      </c>
      <c r="B29" s="16" t="s">
        <v>1</v>
      </c>
      <c r="C29" s="16" t="s">
        <v>215</v>
      </c>
      <c r="D29" s="16" t="s">
        <v>217</v>
      </c>
      <c r="E29" s="16"/>
      <c r="F29" s="19">
        <f t="shared" si="0"/>
        <v>400000</v>
      </c>
      <c r="G29" s="19">
        <f t="shared" si="0"/>
        <v>0</v>
      </c>
    </row>
    <row r="30" spans="1:9" ht="31.5" x14ac:dyDescent="0.25">
      <c r="A30" s="15" t="s">
        <v>218</v>
      </c>
      <c r="B30" s="16" t="s">
        <v>1</v>
      </c>
      <c r="C30" s="16" t="s">
        <v>215</v>
      </c>
      <c r="D30" s="16" t="s">
        <v>219</v>
      </c>
      <c r="E30" s="16"/>
      <c r="F30" s="19">
        <f t="shared" si="0"/>
        <v>400000</v>
      </c>
      <c r="G30" s="19">
        <f t="shared" si="0"/>
        <v>0</v>
      </c>
    </row>
    <row r="31" spans="1:9" ht="15.75" x14ac:dyDescent="0.25">
      <c r="A31" s="15" t="s">
        <v>220</v>
      </c>
      <c r="B31" s="16" t="s">
        <v>1</v>
      </c>
      <c r="C31" s="16" t="s">
        <v>215</v>
      </c>
      <c r="D31" s="16" t="s">
        <v>219</v>
      </c>
      <c r="E31" s="16" t="s">
        <v>221</v>
      </c>
      <c r="F31" s="19">
        <f t="shared" si="0"/>
        <v>400000</v>
      </c>
      <c r="G31" s="19">
        <f t="shared" si="0"/>
        <v>0</v>
      </c>
    </row>
    <row r="32" spans="1:9" ht="15.75" x14ac:dyDescent="0.25">
      <c r="A32" s="15" t="s">
        <v>222</v>
      </c>
      <c r="B32" s="16" t="s">
        <v>1</v>
      </c>
      <c r="C32" s="16" t="s">
        <v>215</v>
      </c>
      <c r="D32" s="16" t="s">
        <v>219</v>
      </c>
      <c r="E32" s="16" t="s">
        <v>3</v>
      </c>
      <c r="F32" s="19">
        <v>400000</v>
      </c>
      <c r="G32" s="19"/>
    </row>
    <row r="33" spans="1:7" ht="15.75" x14ac:dyDescent="0.25">
      <c r="A33" s="17" t="s">
        <v>38</v>
      </c>
      <c r="B33" s="18" t="s">
        <v>1</v>
      </c>
      <c r="C33" s="18" t="s">
        <v>223</v>
      </c>
      <c r="D33" s="20"/>
      <c r="E33" s="16"/>
      <c r="F33" s="14">
        <f>F34+F48+F56</f>
        <v>10163602</v>
      </c>
      <c r="G33" s="14">
        <f>G35+G48+G56</f>
        <v>2963919.92</v>
      </c>
    </row>
    <row r="34" spans="1:7" ht="47.25" x14ac:dyDescent="0.25">
      <c r="A34" s="15" t="s">
        <v>200</v>
      </c>
      <c r="B34" s="16" t="s">
        <v>1</v>
      </c>
      <c r="C34" s="16" t="s">
        <v>223</v>
      </c>
      <c r="D34" s="16" t="s">
        <v>201</v>
      </c>
      <c r="E34" s="16"/>
      <c r="F34" s="19">
        <f>F35+F45</f>
        <v>3818786</v>
      </c>
      <c r="G34" s="19">
        <f>G35+G45</f>
        <v>345168.87</v>
      </c>
    </row>
    <row r="35" spans="1:7" ht="15.75" x14ac:dyDescent="0.25">
      <c r="A35" s="15" t="s">
        <v>40</v>
      </c>
      <c r="B35" s="16" t="s">
        <v>1</v>
      </c>
      <c r="C35" s="16" t="s">
        <v>223</v>
      </c>
      <c r="D35" s="16" t="s">
        <v>224</v>
      </c>
      <c r="E35" s="16"/>
      <c r="F35" s="19">
        <f>F38+F40+F36+F42</f>
        <v>3368786</v>
      </c>
      <c r="G35" s="19">
        <f>G38+G40+G36+G42</f>
        <v>345168.87</v>
      </c>
    </row>
    <row r="36" spans="1:7" ht="31.5" x14ac:dyDescent="0.25">
      <c r="A36" s="15" t="s">
        <v>225</v>
      </c>
      <c r="B36" s="16" t="s">
        <v>1</v>
      </c>
      <c r="C36" s="16" t="s">
        <v>223</v>
      </c>
      <c r="D36" s="16" t="s">
        <v>224</v>
      </c>
      <c r="E36" s="16" t="s">
        <v>204</v>
      </c>
      <c r="F36" s="19">
        <f>F37</f>
        <v>165786</v>
      </c>
      <c r="G36" s="19">
        <f>G37</f>
        <v>82893.119999999995</v>
      </c>
    </row>
    <row r="37" spans="1:7" ht="31.5" x14ac:dyDescent="0.25">
      <c r="A37" s="15" t="s">
        <v>205</v>
      </c>
      <c r="B37" s="16" t="s">
        <v>1</v>
      </c>
      <c r="C37" s="16" t="s">
        <v>223</v>
      </c>
      <c r="D37" s="16" t="s">
        <v>224</v>
      </c>
      <c r="E37" s="16" t="s">
        <v>206</v>
      </c>
      <c r="F37" s="19">
        <v>165786</v>
      </c>
      <c r="G37" s="19">
        <v>82893.119999999995</v>
      </c>
    </row>
    <row r="38" spans="1:7" ht="31.5" x14ac:dyDescent="0.25">
      <c r="A38" s="15" t="s">
        <v>207</v>
      </c>
      <c r="B38" s="16" t="s">
        <v>1</v>
      </c>
      <c r="C38" s="16" t="s">
        <v>223</v>
      </c>
      <c r="D38" s="16" t="s">
        <v>224</v>
      </c>
      <c r="E38" s="16" t="s">
        <v>208</v>
      </c>
      <c r="F38" s="19">
        <f>F39</f>
        <v>3084999</v>
      </c>
      <c r="G38" s="19">
        <f>G39</f>
        <v>200114.75</v>
      </c>
    </row>
    <row r="39" spans="1:7" ht="47.25" x14ac:dyDescent="0.25">
      <c r="A39" s="15" t="s">
        <v>209</v>
      </c>
      <c r="B39" s="16" t="s">
        <v>1</v>
      </c>
      <c r="C39" s="16" t="s">
        <v>223</v>
      </c>
      <c r="D39" s="16" t="s">
        <v>224</v>
      </c>
      <c r="E39" s="16" t="s">
        <v>210</v>
      </c>
      <c r="F39" s="19">
        <f>485000+2500000+100000-1</f>
        <v>3084999</v>
      </c>
      <c r="G39" s="19">
        <v>200114.75</v>
      </c>
    </row>
    <row r="40" spans="1:7" ht="31.5" x14ac:dyDescent="0.25">
      <c r="A40" s="15" t="s">
        <v>226</v>
      </c>
      <c r="B40" s="16" t="s">
        <v>1</v>
      </c>
      <c r="C40" s="16" t="s">
        <v>223</v>
      </c>
      <c r="D40" s="16" t="s">
        <v>224</v>
      </c>
      <c r="E40" s="16" t="s">
        <v>227</v>
      </c>
      <c r="F40" s="19">
        <f>F41</f>
        <v>73000</v>
      </c>
      <c r="G40" s="19">
        <f>G41</f>
        <v>22000</v>
      </c>
    </row>
    <row r="41" spans="1:7" ht="15.75" x14ac:dyDescent="0.25">
      <c r="A41" s="15" t="s">
        <v>228</v>
      </c>
      <c r="B41" s="16" t="s">
        <v>1</v>
      </c>
      <c r="C41" s="16" t="s">
        <v>223</v>
      </c>
      <c r="D41" s="16" t="s">
        <v>224</v>
      </c>
      <c r="E41" s="16" t="s">
        <v>4</v>
      </c>
      <c r="F41" s="19">
        <v>73000</v>
      </c>
      <c r="G41" s="19">
        <v>22000</v>
      </c>
    </row>
    <row r="42" spans="1:7" ht="15.75" x14ac:dyDescent="0.25">
      <c r="A42" s="15" t="s">
        <v>220</v>
      </c>
      <c r="B42" s="16" t="s">
        <v>1</v>
      </c>
      <c r="C42" s="16" t="s">
        <v>223</v>
      </c>
      <c r="D42" s="16" t="s">
        <v>224</v>
      </c>
      <c r="E42" s="16" t="s">
        <v>221</v>
      </c>
      <c r="F42" s="19">
        <f>F43+F44</f>
        <v>45001</v>
      </c>
      <c r="G42" s="19">
        <f>G43+G44</f>
        <v>40161</v>
      </c>
    </row>
    <row r="43" spans="1:7" ht="15.75" x14ac:dyDescent="0.25">
      <c r="A43" s="15" t="s">
        <v>502</v>
      </c>
      <c r="B43" s="16" t="s">
        <v>1</v>
      </c>
      <c r="C43" s="16" t="s">
        <v>223</v>
      </c>
      <c r="D43" s="16" t="s">
        <v>224</v>
      </c>
      <c r="E43" s="16" t="s">
        <v>501</v>
      </c>
      <c r="F43" s="19">
        <v>1</v>
      </c>
      <c r="G43" s="19">
        <v>1</v>
      </c>
    </row>
    <row r="44" spans="1:7" ht="15.75" x14ac:dyDescent="0.25">
      <c r="A44" s="15" t="s">
        <v>229</v>
      </c>
      <c r="B44" s="16" t="s">
        <v>1</v>
      </c>
      <c r="C44" s="16" t="s">
        <v>223</v>
      </c>
      <c r="D44" s="16" t="s">
        <v>224</v>
      </c>
      <c r="E44" s="16" t="s">
        <v>230</v>
      </c>
      <c r="F44" s="19">
        <v>45000</v>
      </c>
      <c r="G44" s="19">
        <v>40160</v>
      </c>
    </row>
    <row r="45" spans="1:7" ht="47.25" x14ac:dyDescent="0.25">
      <c r="A45" s="15" t="s">
        <v>497</v>
      </c>
      <c r="B45" s="16" t="s">
        <v>1</v>
      </c>
      <c r="C45" s="16" t="s">
        <v>223</v>
      </c>
      <c r="D45" s="16" t="s">
        <v>496</v>
      </c>
      <c r="E45" s="16"/>
      <c r="F45" s="19">
        <f>F46</f>
        <v>450000</v>
      </c>
      <c r="G45" s="19">
        <f>G46</f>
        <v>0</v>
      </c>
    </row>
    <row r="46" spans="1:7" ht="31.5" x14ac:dyDescent="0.25">
      <c r="A46" s="15" t="s">
        <v>207</v>
      </c>
      <c r="B46" s="16" t="s">
        <v>1</v>
      </c>
      <c r="C46" s="16" t="s">
        <v>223</v>
      </c>
      <c r="D46" s="16" t="s">
        <v>496</v>
      </c>
      <c r="E46" s="16" t="s">
        <v>208</v>
      </c>
      <c r="F46" s="19">
        <f>F47</f>
        <v>450000</v>
      </c>
      <c r="G46" s="19">
        <f>G47</f>
        <v>0</v>
      </c>
    </row>
    <row r="47" spans="1:7" ht="47.25" x14ac:dyDescent="0.25">
      <c r="A47" s="15" t="s">
        <v>209</v>
      </c>
      <c r="B47" s="16" t="s">
        <v>1</v>
      </c>
      <c r="C47" s="16" t="s">
        <v>223</v>
      </c>
      <c r="D47" s="16" t="s">
        <v>496</v>
      </c>
      <c r="E47" s="16" t="s">
        <v>210</v>
      </c>
      <c r="F47" s="19">
        <v>450000</v>
      </c>
      <c r="G47" s="19"/>
    </row>
    <row r="48" spans="1:7" ht="31.5" x14ac:dyDescent="0.25">
      <c r="A48" s="15" t="s">
        <v>231</v>
      </c>
      <c r="B48" s="16" t="s">
        <v>1</v>
      </c>
      <c r="C48" s="16" t="s">
        <v>223</v>
      </c>
      <c r="D48" s="16" t="s">
        <v>232</v>
      </c>
      <c r="E48" s="16"/>
      <c r="F48" s="19">
        <f>F49</f>
        <v>5735480</v>
      </c>
      <c r="G48" s="19">
        <f>G49</f>
        <v>2429487.5799999996</v>
      </c>
    </row>
    <row r="49" spans="1:7" ht="78.75" x14ac:dyDescent="0.25">
      <c r="A49" s="15" t="s">
        <v>233</v>
      </c>
      <c r="B49" s="16" t="s">
        <v>1</v>
      </c>
      <c r="C49" s="16" t="s">
        <v>223</v>
      </c>
      <c r="D49" s="16" t="s">
        <v>234</v>
      </c>
      <c r="E49" s="16"/>
      <c r="F49" s="19">
        <f>F50</f>
        <v>5735480</v>
      </c>
      <c r="G49" s="19">
        <f>G50</f>
        <v>2429487.5799999996</v>
      </c>
    </row>
    <row r="50" spans="1:7" ht="47.25" x14ac:dyDescent="0.25">
      <c r="A50" s="15" t="s">
        <v>39</v>
      </c>
      <c r="B50" s="16" t="s">
        <v>1</v>
      </c>
      <c r="C50" s="16" t="s">
        <v>223</v>
      </c>
      <c r="D50" s="16" t="s">
        <v>235</v>
      </c>
      <c r="E50" s="16"/>
      <c r="F50" s="19">
        <f>F51+F54</f>
        <v>5735480</v>
      </c>
      <c r="G50" s="19">
        <f>G51+G54</f>
        <v>2429487.5799999996</v>
      </c>
    </row>
    <row r="51" spans="1:7" ht="78.75" x14ac:dyDescent="0.25">
      <c r="A51" s="15" t="s">
        <v>203</v>
      </c>
      <c r="B51" s="16" t="s">
        <v>1</v>
      </c>
      <c r="C51" s="16" t="s">
        <v>223</v>
      </c>
      <c r="D51" s="16" t="s">
        <v>235</v>
      </c>
      <c r="E51" s="16" t="s">
        <v>204</v>
      </c>
      <c r="F51" s="19">
        <f>F53+F52</f>
        <v>5630480</v>
      </c>
      <c r="G51" s="19">
        <f>G53+G52</f>
        <v>2332825.8199999998</v>
      </c>
    </row>
    <row r="52" spans="1:7" ht="31.5" x14ac:dyDescent="0.25">
      <c r="A52" s="15" t="s">
        <v>225</v>
      </c>
      <c r="B52" s="16" t="s">
        <v>1</v>
      </c>
      <c r="C52" s="16" t="s">
        <v>223</v>
      </c>
      <c r="D52" s="16" t="s">
        <v>235</v>
      </c>
      <c r="E52" s="16" t="s">
        <v>236</v>
      </c>
      <c r="F52" s="19">
        <v>70000</v>
      </c>
      <c r="G52" s="19">
        <v>0</v>
      </c>
    </row>
    <row r="53" spans="1:7" ht="31.5" x14ac:dyDescent="0.25">
      <c r="A53" s="21" t="s">
        <v>237</v>
      </c>
      <c r="B53" s="16" t="s">
        <v>1</v>
      </c>
      <c r="C53" s="16" t="s">
        <v>223</v>
      </c>
      <c r="D53" s="16" t="s">
        <v>235</v>
      </c>
      <c r="E53" s="16" t="s">
        <v>206</v>
      </c>
      <c r="F53" s="19">
        <v>5560480</v>
      </c>
      <c r="G53" s="19">
        <v>2332825.8199999998</v>
      </c>
    </row>
    <row r="54" spans="1:7" ht="31.5" x14ac:dyDescent="0.25">
      <c r="A54" s="15" t="s">
        <v>207</v>
      </c>
      <c r="B54" s="16" t="s">
        <v>1</v>
      </c>
      <c r="C54" s="16" t="s">
        <v>223</v>
      </c>
      <c r="D54" s="16" t="s">
        <v>235</v>
      </c>
      <c r="E54" s="16" t="s">
        <v>208</v>
      </c>
      <c r="F54" s="19">
        <f>F55</f>
        <v>105000</v>
      </c>
      <c r="G54" s="19">
        <f>G55</f>
        <v>96661.759999999995</v>
      </c>
    </row>
    <row r="55" spans="1:7" ht="47.25" x14ac:dyDescent="0.25">
      <c r="A55" s="15" t="s">
        <v>209</v>
      </c>
      <c r="B55" s="16" t="s">
        <v>1</v>
      </c>
      <c r="C55" s="16" t="s">
        <v>223</v>
      </c>
      <c r="D55" s="16" t="s">
        <v>235</v>
      </c>
      <c r="E55" s="16" t="s">
        <v>210</v>
      </c>
      <c r="F55" s="19">
        <v>105000</v>
      </c>
      <c r="G55" s="19">
        <v>96661.759999999995</v>
      </c>
    </row>
    <row r="56" spans="1:7" ht="47.25" x14ac:dyDescent="0.25">
      <c r="A56" s="15" t="s">
        <v>429</v>
      </c>
      <c r="B56" s="16" t="s">
        <v>1</v>
      </c>
      <c r="C56" s="16" t="s">
        <v>223</v>
      </c>
      <c r="D56" s="16" t="s">
        <v>430</v>
      </c>
      <c r="E56" s="16"/>
      <c r="F56" s="19">
        <f>F57</f>
        <v>609336</v>
      </c>
      <c r="G56" s="19">
        <f>G57</f>
        <v>189263.47</v>
      </c>
    </row>
    <row r="57" spans="1:7" ht="31.5" x14ac:dyDescent="0.25">
      <c r="A57" s="15" t="s">
        <v>225</v>
      </c>
      <c r="B57" s="16" t="s">
        <v>1</v>
      </c>
      <c r="C57" s="16" t="s">
        <v>223</v>
      </c>
      <c r="D57" s="16" t="s">
        <v>430</v>
      </c>
      <c r="E57" s="16" t="s">
        <v>204</v>
      </c>
      <c r="F57" s="19">
        <f>F58</f>
        <v>609336</v>
      </c>
      <c r="G57" s="19">
        <f>G58</f>
        <v>189263.47</v>
      </c>
    </row>
    <row r="58" spans="1:7" ht="31.5" x14ac:dyDescent="0.25">
      <c r="A58" s="15" t="s">
        <v>205</v>
      </c>
      <c r="B58" s="16" t="s">
        <v>1</v>
      </c>
      <c r="C58" s="16" t="s">
        <v>223</v>
      </c>
      <c r="D58" s="16" t="s">
        <v>430</v>
      </c>
      <c r="E58" s="16" t="s">
        <v>206</v>
      </c>
      <c r="F58" s="19">
        <v>609336</v>
      </c>
      <c r="G58" s="19">
        <v>189263.47</v>
      </c>
    </row>
    <row r="59" spans="1:7" ht="15.75" x14ac:dyDescent="0.25">
      <c r="A59" s="17" t="s">
        <v>238</v>
      </c>
      <c r="B59" s="18" t="s">
        <v>1</v>
      </c>
      <c r="C59" s="18" t="s">
        <v>239</v>
      </c>
      <c r="D59" s="16"/>
      <c r="E59" s="18"/>
      <c r="F59" s="14">
        <f t="shared" ref="F59:G62" si="1">F60</f>
        <v>902900</v>
      </c>
      <c r="G59" s="14">
        <f t="shared" si="1"/>
        <v>436153.54</v>
      </c>
    </row>
    <row r="60" spans="1:7" ht="15.75" x14ac:dyDescent="0.25">
      <c r="A60" s="15" t="s">
        <v>41</v>
      </c>
      <c r="B60" s="16" t="s">
        <v>1</v>
      </c>
      <c r="C60" s="16" t="s">
        <v>240</v>
      </c>
      <c r="D60" s="16"/>
      <c r="E60" s="16"/>
      <c r="F60" s="19">
        <f t="shared" si="1"/>
        <v>902900</v>
      </c>
      <c r="G60" s="19">
        <f t="shared" si="1"/>
        <v>436153.54</v>
      </c>
    </row>
    <row r="61" spans="1:7" ht="31.5" x14ac:dyDescent="0.25">
      <c r="A61" s="21" t="s">
        <v>241</v>
      </c>
      <c r="B61" s="16" t="s">
        <v>1</v>
      </c>
      <c r="C61" s="22" t="s">
        <v>5</v>
      </c>
      <c r="D61" s="22" t="s">
        <v>242</v>
      </c>
      <c r="E61" s="16"/>
      <c r="F61" s="19">
        <f t="shared" si="1"/>
        <v>902900</v>
      </c>
      <c r="G61" s="19">
        <f t="shared" si="1"/>
        <v>436153.54</v>
      </c>
    </row>
    <row r="62" spans="1:7" ht="15.75" x14ac:dyDescent="0.25">
      <c r="A62" s="21" t="s">
        <v>243</v>
      </c>
      <c r="B62" s="16" t="s">
        <v>1</v>
      </c>
      <c r="C62" s="22" t="s">
        <v>5</v>
      </c>
      <c r="D62" s="22" t="s">
        <v>244</v>
      </c>
      <c r="E62" s="16"/>
      <c r="F62" s="19">
        <f t="shared" si="1"/>
        <v>902900</v>
      </c>
      <c r="G62" s="19">
        <f t="shared" si="1"/>
        <v>436153.54</v>
      </c>
    </row>
    <row r="63" spans="1:7" ht="63" x14ac:dyDescent="0.25">
      <c r="A63" s="23" t="s">
        <v>245</v>
      </c>
      <c r="B63" s="16" t="s">
        <v>1</v>
      </c>
      <c r="C63" s="22" t="s">
        <v>5</v>
      </c>
      <c r="D63" s="22" t="s">
        <v>246</v>
      </c>
      <c r="E63" s="16"/>
      <c r="F63" s="19">
        <f>F64+F66</f>
        <v>902900</v>
      </c>
      <c r="G63" s="19">
        <f>G64+G66</f>
        <v>436153.54</v>
      </c>
    </row>
    <row r="64" spans="1:7" ht="78.75" x14ac:dyDescent="0.25">
      <c r="A64" s="15" t="s">
        <v>247</v>
      </c>
      <c r="B64" s="16" t="s">
        <v>1</v>
      </c>
      <c r="C64" s="16" t="s">
        <v>240</v>
      </c>
      <c r="D64" s="22" t="s">
        <v>246</v>
      </c>
      <c r="E64" s="16" t="s">
        <v>204</v>
      </c>
      <c r="F64" s="19">
        <f>F65</f>
        <v>812859</v>
      </c>
      <c r="G64" s="19">
        <f>G65</f>
        <v>431517.04</v>
      </c>
    </row>
    <row r="65" spans="1:7" ht="31.5" x14ac:dyDescent="0.25">
      <c r="A65" s="21" t="s">
        <v>237</v>
      </c>
      <c r="B65" s="16" t="s">
        <v>1</v>
      </c>
      <c r="C65" s="16" t="s">
        <v>240</v>
      </c>
      <c r="D65" s="22" t="s">
        <v>246</v>
      </c>
      <c r="E65" s="16" t="s">
        <v>206</v>
      </c>
      <c r="F65" s="19">
        <v>812859</v>
      </c>
      <c r="G65" s="19">
        <v>431517.04</v>
      </c>
    </row>
    <row r="66" spans="1:7" ht="31.5" x14ac:dyDescent="0.25">
      <c r="A66" s="15" t="s">
        <v>248</v>
      </c>
      <c r="B66" s="16" t="s">
        <v>1</v>
      </c>
      <c r="C66" s="16" t="s">
        <v>240</v>
      </c>
      <c r="D66" s="22" t="s">
        <v>246</v>
      </c>
      <c r="E66" s="16" t="s">
        <v>208</v>
      </c>
      <c r="F66" s="19">
        <f>F67</f>
        <v>90041</v>
      </c>
      <c r="G66" s="19">
        <f>G67</f>
        <v>4636.5</v>
      </c>
    </row>
    <row r="67" spans="1:7" ht="31.5" x14ac:dyDescent="0.25">
      <c r="A67" s="15" t="s">
        <v>249</v>
      </c>
      <c r="B67" s="16" t="s">
        <v>1</v>
      </c>
      <c r="C67" s="16" t="s">
        <v>240</v>
      </c>
      <c r="D67" s="22" t="s">
        <v>246</v>
      </c>
      <c r="E67" s="16" t="s">
        <v>210</v>
      </c>
      <c r="F67" s="19">
        <v>90041</v>
      </c>
      <c r="G67" s="19">
        <v>4636.5</v>
      </c>
    </row>
    <row r="68" spans="1:7" ht="31.5" x14ac:dyDescent="0.25">
      <c r="A68" s="17" t="s">
        <v>250</v>
      </c>
      <c r="B68" s="18" t="s">
        <v>1</v>
      </c>
      <c r="C68" s="18" t="s">
        <v>251</v>
      </c>
      <c r="D68" s="16"/>
      <c r="E68" s="18"/>
      <c r="F68" s="14">
        <f>F69+F75+F81</f>
        <v>888000</v>
      </c>
      <c r="G68" s="14">
        <f>G69+G75+G81</f>
        <v>201846.93</v>
      </c>
    </row>
    <row r="69" spans="1:7" ht="15.75" x14ac:dyDescent="0.25">
      <c r="A69" s="15" t="s">
        <v>42</v>
      </c>
      <c r="B69" s="16" t="s">
        <v>1</v>
      </c>
      <c r="C69" s="16" t="s">
        <v>252</v>
      </c>
      <c r="D69" s="16"/>
      <c r="E69" s="16"/>
      <c r="F69" s="24">
        <f t="shared" ref="F69:G73" si="2">F70</f>
        <v>55000</v>
      </c>
      <c r="G69" s="19">
        <f t="shared" si="2"/>
        <v>0</v>
      </c>
    </row>
    <row r="70" spans="1:7" ht="47.25" x14ac:dyDescent="0.25">
      <c r="A70" s="15" t="s">
        <v>253</v>
      </c>
      <c r="B70" s="16" t="s">
        <v>1</v>
      </c>
      <c r="C70" s="16" t="s">
        <v>252</v>
      </c>
      <c r="D70" s="16" t="s">
        <v>254</v>
      </c>
      <c r="E70" s="16"/>
      <c r="F70" s="24">
        <f t="shared" si="2"/>
        <v>55000</v>
      </c>
      <c r="G70" s="19">
        <f t="shared" si="2"/>
        <v>0</v>
      </c>
    </row>
    <row r="71" spans="1:7" ht="31.5" x14ac:dyDescent="0.25">
      <c r="A71" s="15" t="s">
        <v>255</v>
      </c>
      <c r="B71" s="16" t="s">
        <v>1</v>
      </c>
      <c r="C71" s="16" t="s">
        <v>252</v>
      </c>
      <c r="D71" s="16" t="s">
        <v>256</v>
      </c>
      <c r="E71" s="16"/>
      <c r="F71" s="24">
        <f t="shared" si="2"/>
        <v>55000</v>
      </c>
      <c r="G71" s="19">
        <f t="shared" si="2"/>
        <v>0</v>
      </c>
    </row>
    <row r="72" spans="1:7" ht="31.5" x14ac:dyDescent="0.25">
      <c r="A72" s="15" t="s">
        <v>43</v>
      </c>
      <c r="B72" s="16" t="s">
        <v>1</v>
      </c>
      <c r="C72" s="16" t="s">
        <v>252</v>
      </c>
      <c r="D72" s="16" t="s">
        <v>257</v>
      </c>
      <c r="E72" s="16" t="s">
        <v>188</v>
      </c>
      <c r="F72" s="24">
        <f t="shared" si="2"/>
        <v>55000</v>
      </c>
      <c r="G72" s="19">
        <f t="shared" si="2"/>
        <v>0</v>
      </c>
    </row>
    <row r="73" spans="1:7" ht="31.5" x14ac:dyDescent="0.25">
      <c r="A73" s="15" t="s">
        <v>207</v>
      </c>
      <c r="B73" s="16" t="s">
        <v>1</v>
      </c>
      <c r="C73" s="16" t="s">
        <v>252</v>
      </c>
      <c r="D73" s="16" t="s">
        <v>257</v>
      </c>
      <c r="E73" s="16" t="s">
        <v>208</v>
      </c>
      <c r="F73" s="24">
        <f t="shared" si="2"/>
        <v>55000</v>
      </c>
      <c r="G73" s="19">
        <f t="shared" si="2"/>
        <v>0</v>
      </c>
    </row>
    <row r="74" spans="1:7" ht="47.25" x14ac:dyDescent="0.25">
      <c r="A74" s="15" t="s">
        <v>209</v>
      </c>
      <c r="B74" s="16" t="s">
        <v>1</v>
      </c>
      <c r="C74" s="16" t="s">
        <v>252</v>
      </c>
      <c r="D74" s="16" t="s">
        <v>257</v>
      </c>
      <c r="E74" s="16" t="s">
        <v>210</v>
      </c>
      <c r="F74" s="24">
        <v>55000</v>
      </c>
      <c r="G74" s="19"/>
    </row>
    <row r="75" spans="1:7" ht="47.25" x14ac:dyDescent="0.25">
      <c r="A75" s="15" t="s">
        <v>258</v>
      </c>
      <c r="B75" s="16" t="s">
        <v>1</v>
      </c>
      <c r="C75" s="16" t="s">
        <v>259</v>
      </c>
      <c r="D75" s="16"/>
      <c r="E75" s="16"/>
      <c r="F75" s="25">
        <f t="shared" ref="F75:G79" si="3">F76</f>
        <v>94000</v>
      </c>
      <c r="G75" s="19">
        <f t="shared" si="3"/>
        <v>0</v>
      </c>
    </row>
    <row r="76" spans="1:7" ht="47.25" x14ac:dyDescent="0.25">
      <c r="A76" s="15" t="s">
        <v>260</v>
      </c>
      <c r="B76" s="16" t="s">
        <v>1</v>
      </c>
      <c r="C76" s="16" t="s">
        <v>259</v>
      </c>
      <c r="D76" s="16" t="s">
        <v>254</v>
      </c>
      <c r="E76" s="16"/>
      <c r="F76" s="25">
        <f t="shared" si="3"/>
        <v>94000</v>
      </c>
      <c r="G76" s="19">
        <f t="shared" si="3"/>
        <v>0</v>
      </c>
    </row>
    <row r="77" spans="1:7" ht="94.5" x14ac:dyDescent="0.25">
      <c r="A77" s="15" t="s">
        <v>261</v>
      </c>
      <c r="B77" s="16" t="s">
        <v>1</v>
      </c>
      <c r="C77" s="16" t="s">
        <v>259</v>
      </c>
      <c r="D77" s="16" t="s">
        <v>262</v>
      </c>
      <c r="E77" s="16"/>
      <c r="F77" s="25">
        <f t="shared" si="3"/>
        <v>94000</v>
      </c>
      <c r="G77" s="19">
        <f t="shared" si="3"/>
        <v>0</v>
      </c>
    </row>
    <row r="78" spans="1:7" ht="47.25" x14ac:dyDescent="0.25">
      <c r="A78" s="15" t="s">
        <v>263</v>
      </c>
      <c r="B78" s="16" t="s">
        <v>1</v>
      </c>
      <c r="C78" s="16" t="s">
        <v>259</v>
      </c>
      <c r="D78" s="16" t="s">
        <v>264</v>
      </c>
      <c r="E78" s="16"/>
      <c r="F78" s="25">
        <f t="shared" si="3"/>
        <v>94000</v>
      </c>
      <c r="G78" s="19">
        <f t="shared" si="3"/>
        <v>0</v>
      </c>
    </row>
    <row r="79" spans="1:7" ht="31.5" x14ac:dyDescent="0.25">
      <c r="A79" s="15" t="s">
        <v>207</v>
      </c>
      <c r="B79" s="16" t="s">
        <v>1</v>
      </c>
      <c r="C79" s="16" t="s">
        <v>259</v>
      </c>
      <c r="D79" s="16" t="s">
        <v>264</v>
      </c>
      <c r="E79" s="16">
        <v>200</v>
      </c>
      <c r="F79" s="25">
        <f t="shared" si="3"/>
        <v>94000</v>
      </c>
      <c r="G79" s="19">
        <f t="shared" si="3"/>
        <v>0</v>
      </c>
    </row>
    <row r="80" spans="1:7" ht="47.25" x14ac:dyDescent="0.25">
      <c r="A80" s="15" t="s">
        <v>209</v>
      </c>
      <c r="B80" s="16" t="s">
        <v>1</v>
      </c>
      <c r="C80" s="16" t="s">
        <v>259</v>
      </c>
      <c r="D80" s="16" t="s">
        <v>264</v>
      </c>
      <c r="E80" s="16">
        <v>240</v>
      </c>
      <c r="F80" s="25">
        <v>94000</v>
      </c>
      <c r="G80" s="19"/>
    </row>
    <row r="81" spans="1:7" ht="47.25" x14ac:dyDescent="0.25">
      <c r="A81" s="15" t="s">
        <v>44</v>
      </c>
      <c r="B81" s="16" t="s">
        <v>1</v>
      </c>
      <c r="C81" s="16" t="s">
        <v>265</v>
      </c>
      <c r="D81" s="13" t="s">
        <v>188</v>
      </c>
      <c r="E81" s="22" t="s">
        <v>188</v>
      </c>
      <c r="F81" s="26">
        <f t="shared" ref="F81:G86" si="4">F82</f>
        <v>739000</v>
      </c>
      <c r="G81" s="19">
        <f t="shared" si="4"/>
        <v>201846.93</v>
      </c>
    </row>
    <row r="82" spans="1:7" ht="39" x14ac:dyDescent="0.25">
      <c r="A82" s="27" t="s">
        <v>266</v>
      </c>
      <c r="B82" s="16" t="s">
        <v>1</v>
      </c>
      <c r="C82" s="16" t="s">
        <v>265</v>
      </c>
      <c r="D82" s="13" t="s">
        <v>254</v>
      </c>
      <c r="E82" s="22" t="s">
        <v>188</v>
      </c>
      <c r="F82" s="26">
        <f t="shared" si="4"/>
        <v>739000</v>
      </c>
      <c r="G82" s="19">
        <f t="shared" si="4"/>
        <v>201846.93</v>
      </c>
    </row>
    <row r="83" spans="1:7" ht="15.75" x14ac:dyDescent="0.25">
      <c r="A83" s="27" t="s">
        <v>267</v>
      </c>
      <c r="B83" s="16" t="s">
        <v>1</v>
      </c>
      <c r="C83" s="16" t="s">
        <v>265</v>
      </c>
      <c r="D83" s="16" t="s">
        <v>268</v>
      </c>
      <c r="E83" s="22"/>
      <c r="F83" s="26">
        <f t="shared" si="4"/>
        <v>739000</v>
      </c>
      <c r="G83" s="19">
        <f t="shared" si="4"/>
        <v>201846.93</v>
      </c>
    </row>
    <row r="84" spans="1:7" ht="15.75" x14ac:dyDescent="0.25">
      <c r="A84" s="27" t="s">
        <v>269</v>
      </c>
      <c r="B84" s="16" t="s">
        <v>1</v>
      </c>
      <c r="C84" s="16" t="s">
        <v>265</v>
      </c>
      <c r="D84" s="16" t="s">
        <v>270</v>
      </c>
      <c r="E84" s="22"/>
      <c r="F84" s="26">
        <f>F85+F88</f>
        <v>739000</v>
      </c>
      <c r="G84" s="19">
        <f>G85+G88</f>
        <v>201846.93</v>
      </c>
    </row>
    <row r="85" spans="1:7" ht="15.75" x14ac:dyDescent="0.25">
      <c r="A85" s="28" t="s">
        <v>271</v>
      </c>
      <c r="B85" s="16" t="s">
        <v>1</v>
      </c>
      <c r="C85" s="16" t="s">
        <v>265</v>
      </c>
      <c r="D85" s="16" t="s">
        <v>272</v>
      </c>
      <c r="E85" s="22" t="s">
        <v>188</v>
      </c>
      <c r="F85" s="26">
        <f t="shared" si="4"/>
        <v>412000</v>
      </c>
      <c r="G85" s="19">
        <f t="shared" si="4"/>
        <v>88578.97</v>
      </c>
    </row>
    <row r="86" spans="1:7" ht="31.5" x14ac:dyDescent="0.25">
      <c r="A86" s="15" t="s">
        <v>207</v>
      </c>
      <c r="B86" s="16" t="s">
        <v>1</v>
      </c>
      <c r="C86" s="16" t="s">
        <v>265</v>
      </c>
      <c r="D86" s="16" t="s">
        <v>272</v>
      </c>
      <c r="E86" s="22" t="s">
        <v>208</v>
      </c>
      <c r="F86" s="26">
        <f t="shared" si="4"/>
        <v>412000</v>
      </c>
      <c r="G86" s="19">
        <f t="shared" si="4"/>
        <v>88578.97</v>
      </c>
    </row>
    <row r="87" spans="1:7" ht="47.25" x14ac:dyDescent="0.25">
      <c r="A87" s="15" t="s">
        <v>209</v>
      </c>
      <c r="B87" s="16" t="s">
        <v>1</v>
      </c>
      <c r="C87" s="16" t="s">
        <v>265</v>
      </c>
      <c r="D87" s="16" t="s">
        <v>272</v>
      </c>
      <c r="E87" s="22" t="s">
        <v>210</v>
      </c>
      <c r="F87" s="26">
        <v>412000</v>
      </c>
      <c r="G87" s="19">
        <v>88578.97</v>
      </c>
    </row>
    <row r="88" spans="1:7" ht="31.5" x14ac:dyDescent="0.25">
      <c r="A88" s="15" t="s">
        <v>45</v>
      </c>
      <c r="B88" s="16" t="s">
        <v>1</v>
      </c>
      <c r="C88" s="16" t="s">
        <v>265</v>
      </c>
      <c r="D88" s="16" t="s">
        <v>273</v>
      </c>
      <c r="E88" s="16"/>
      <c r="F88" s="25">
        <f>F89</f>
        <v>327000</v>
      </c>
      <c r="G88" s="19">
        <f>G89</f>
        <v>113267.96</v>
      </c>
    </row>
    <row r="89" spans="1:7" ht="31.5" x14ac:dyDescent="0.25">
      <c r="A89" s="15" t="s">
        <v>207</v>
      </c>
      <c r="B89" s="16" t="s">
        <v>1</v>
      </c>
      <c r="C89" s="16" t="s">
        <v>265</v>
      </c>
      <c r="D89" s="16" t="s">
        <v>273</v>
      </c>
      <c r="E89" s="16" t="s">
        <v>208</v>
      </c>
      <c r="F89" s="25">
        <f>F90</f>
        <v>327000</v>
      </c>
      <c r="G89" s="19">
        <f>G90</f>
        <v>113267.96</v>
      </c>
    </row>
    <row r="90" spans="1:7" ht="47.25" x14ac:dyDescent="0.25">
      <c r="A90" s="15" t="s">
        <v>274</v>
      </c>
      <c r="B90" s="16" t="s">
        <v>1</v>
      </c>
      <c r="C90" s="16" t="s">
        <v>265</v>
      </c>
      <c r="D90" s="16" t="s">
        <v>273</v>
      </c>
      <c r="E90" s="16" t="s">
        <v>210</v>
      </c>
      <c r="F90" s="25">
        <v>327000</v>
      </c>
      <c r="G90" s="19">
        <v>113267.96</v>
      </c>
    </row>
    <row r="91" spans="1:7" ht="15.75" x14ac:dyDescent="0.25">
      <c r="A91" s="17" t="s">
        <v>275</v>
      </c>
      <c r="B91" s="18" t="s">
        <v>1</v>
      </c>
      <c r="C91" s="18" t="s">
        <v>276</v>
      </c>
      <c r="D91" s="20"/>
      <c r="E91" s="18"/>
      <c r="F91" s="14">
        <f>F113+F92</f>
        <v>15325232.060000001</v>
      </c>
      <c r="G91" s="14">
        <f>G113+G92</f>
        <v>2855273.0900000003</v>
      </c>
    </row>
    <row r="92" spans="1:7" ht="15.75" x14ac:dyDescent="0.25">
      <c r="A92" s="15" t="s">
        <v>47</v>
      </c>
      <c r="B92" s="16" t="s">
        <v>1</v>
      </c>
      <c r="C92" s="16" t="s">
        <v>277</v>
      </c>
      <c r="D92" s="20"/>
      <c r="E92" s="16"/>
      <c r="F92" s="19">
        <f>F93</f>
        <v>15205232.060000001</v>
      </c>
      <c r="G92" s="19">
        <f>G93</f>
        <v>2840689.7600000002</v>
      </c>
    </row>
    <row r="93" spans="1:7" ht="31.5" x14ac:dyDescent="0.25">
      <c r="A93" s="15" t="s">
        <v>278</v>
      </c>
      <c r="B93" s="16" t="s">
        <v>1</v>
      </c>
      <c r="C93" s="16" t="s">
        <v>277</v>
      </c>
      <c r="D93" s="16" t="s">
        <v>279</v>
      </c>
      <c r="E93" s="16"/>
      <c r="F93" s="19">
        <f>F94+F108</f>
        <v>15205232.060000001</v>
      </c>
      <c r="G93" s="19">
        <f>G94+G108</f>
        <v>2840689.7600000002</v>
      </c>
    </row>
    <row r="94" spans="1:7" ht="31.5" x14ac:dyDescent="0.25">
      <c r="A94" s="15" t="s">
        <v>280</v>
      </c>
      <c r="B94" s="16" t="s">
        <v>1</v>
      </c>
      <c r="C94" s="16" t="s">
        <v>277</v>
      </c>
      <c r="D94" s="16" t="s">
        <v>281</v>
      </c>
      <c r="E94" s="16"/>
      <c r="F94" s="19">
        <f>F95+F100+F105</f>
        <v>14805881.060000001</v>
      </c>
      <c r="G94" s="19">
        <f>G95+G100+G105</f>
        <v>2716447.27</v>
      </c>
    </row>
    <row r="95" spans="1:7" ht="63" x14ac:dyDescent="0.25">
      <c r="A95" s="15" t="s">
        <v>282</v>
      </c>
      <c r="B95" s="16" t="s">
        <v>1</v>
      </c>
      <c r="C95" s="16" t="s">
        <v>277</v>
      </c>
      <c r="D95" s="16" t="s">
        <v>283</v>
      </c>
      <c r="E95" s="16"/>
      <c r="F95" s="19">
        <f>F98</f>
        <v>432635.18</v>
      </c>
      <c r="G95" s="19">
        <f>G98</f>
        <v>432635.18</v>
      </c>
    </row>
    <row r="96" spans="1:7" ht="31.5" x14ac:dyDescent="0.25">
      <c r="A96" s="15" t="s">
        <v>284</v>
      </c>
      <c r="B96" s="16" t="s">
        <v>1</v>
      </c>
      <c r="C96" s="16" t="s">
        <v>277</v>
      </c>
      <c r="D96" s="16" t="s">
        <v>285</v>
      </c>
      <c r="E96" s="16"/>
      <c r="F96" s="19">
        <f t="shared" ref="F96:G98" si="5">F97</f>
        <v>432635.18</v>
      </c>
      <c r="G96" s="19">
        <f t="shared" si="5"/>
        <v>432635.18</v>
      </c>
    </row>
    <row r="97" spans="1:7" ht="31.5" x14ac:dyDescent="0.25">
      <c r="A97" s="15" t="s">
        <v>286</v>
      </c>
      <c r="B97" s="16" t="s">
        <v>1</v>
      </c>
      <c r="C97" s="16" t="s">
        <v>277</v>
      </c>
      <c r="D97" s="16" t="s">
        <v>287</v>
      </c>
      <c r="E97" s="16"/>
      <c r="F97" s="19">
        <f t="shared" si="5"/>
        <v>432635.18</v>
      </c>
      <c r="G97" s="19">
        <f t="shared" si="5"/>
        <v>432635.18</v>
      </c>
    </row>
    <row r="98" spans="1:7" ht="31.5" x14ac:dyDescent="0.25">
      <c r="A98" s="29" t="s">
        <v>207</v>
      </c>
      <c r="B98" s="16" t="s">
        <v>1</v>
      </c>
      <c r="C98" s="16" t="s">
        <v>277</v>
      </c>
      <c r="D98" s="16" t="s">
        <v>287</v>
      </c>
      <c r="E98" s="16" t="s">
        <v>208</v>
      </c>
      <c r="F98" s="19">
        <f t="shared" si="5"/>
        <v>432635.18</v>
      </c>
      <c r="G98" s="19">
        <f t="shared" si="5"/>
        <v>432635.18</v>
      </c>
    </row>
    <row r="99" spans="1:7" ht="47.25" x14ac:dyDescent="0.25">
      <c r="A99" s="29" t="s">
        <v>209</v>
      </c>
      <c r="B99" s="16" t="s">
        <v>1</v>
      </c>
      <c r="C99" s="16" t="s">
        <v>277</v>
      </c>
      <c r="D99" s="16" t="s">
        <v>287</v>
      </c>
      <c r="E99" s="16" t="s">
        <v>210</v>
      </c>
      <c r="F99" s="19">
        <v>432635.18</v>
      </c>
      <c r="G99" s="19">
        <v>432635.18</v>
      </c>
    </row>
    <row r="100" spans="1:7" ht="47.25" x14ac:dyDescent="0.25">
      <c r="A100" s="15" t="s">
        <v>288</v>
      </c>
      <c r="B100" s="16" t="s">
        <v>1</v>
      </c>
      <c r="C100" s="16" t="s">
        <v>277</v>
      </c>
      <c r="D100" s="16" t="s">
        <v>283</v>
      </c>
      <c r="E100" s="16"/>
      <c r="F100" s="19">
        <f t="shared" ref="F100:G103" si="6">F101</f>
        <v>4351880</v>
      </c>
      <c r="G100" s="19">
        <f t="shared" si="6"/>
        <v>2283812.09</v>
      </c>
    </row>
    <row r="101" spans="1:7" ht="31.5" x14ac:dyDescent="0.25">
      <c r="A101" s="15" t="s">
        <v>289</v>
      </c>
      <c r="B101" s="16" t="s">
        <v>1</v>
      </c>
      <c r="C101" s="16" t="s">
        <v>277</v>
      </c>
      <c r="D101" s="16" t="s">
        <v>285</v>
      </c>
      <c r="E101" s="16"/>
      <c r="F101" s="19">
        <f t="shared" si="6"/>
        <v>4351880</v>
      </c>
      <c r="G101" s="19">
        <f t="shared" si="6"/>
        <v>2283812.09</v>
      </c>
    </row>
    <row r="102" spans="1:7" ht="31.5" x14ac:dyDescent="0.25">
      <c r="A102" s="23" t="s">
        <v>290</v>
      </c>
      <c r="B102" s="16" t="s">
        <v>1</v>
      </c>
      <c r="C102" s="16" t="s">
        <v>277</v>
      </c>
      <c r="D102" s="16" t="s">
        <v>291</v>
      </c>
      <c r="E102" s="16"/>
      <c r="F102" s="19">
        <f t="shared" si="6"/>
        <v>4351880</v>
      </c>
      <c r="G102" s="19">
        <f t="shared" si="6"/>
        <v>2283812.09</v>
      </c>
    </row>
    <row r="103" spans="1:7" ht="31.5" x14ac:dyDescent="0.25">
      <c r="A103" s="21" t="s">
        <v>207</v>
      </c>
      <c r="B103" s="16" t="s">
        <v>1</v>
      </c>
      <c r="C103" s="16" t="s">
        <v>277</v>
      </c>
      <c r="D103" s="16" t="s">
        <v>291</v>
      </c>
      <c r="E103" s="16" t="s">
        <v>208</v>
      </c>
      <c r="F103" s="19">
        <f t="shared" si="6"/>
        <v>4351880</v>
      </c>
      <c r="G103" s="19">
        <f t="shared" si="6"/>
        <v>2283812.09</v>
      </c>
    </row>
    <row r="104" spans="1:7" ht="47.25" x14ac:dyDescent="0.25">
      <c r="A104" s="21" t="s">
        <v>209</v>
      </c>
      <c r="B104" s="16" t="s">
        <v>1</v>
      </c>
      <c r="C104" s="16" t="s">
        <v>277</v>
      </c>
      <c r="D104" s="16" t="s">
        <v>291</v>
      </c>
      <c r="E104" s="16" t="s">
        <v>210</v>
      </c>
      <c r="F104" s="19">
        <v>4351880</v>
      </c>
      <c r="G104" s="19">
        <v>2283812.09</v>
      </c>
    </row>
    <row r="105" spans="1:7" ht="47.25" x14ac:dyDescent="0.25">
      <c r="A105" s="21" t="s">
        <v>498</v>
      </c>
      <c r="B105" s="16" t="s">
        <v>1</v>
      </c>
      <c r="C105" s="16" t="s">
        <v>277</v>
      </c>
      <c r="D105" s="16" t="s">
        <v>499</v>
      </c>
      <c r="E105" s="16"/>
      <c r="F105" s="19">
        <f>F106</f>
        <v>10021365.880000001</v>
      </c>
      <c r="G105" s="19">
        <f>G106</f>
        <v>0</v>
      </c>
    </row>
    <row r="106" spans="1:7" ht="31.5" x14ac:dyDescent="0.25">
      <c r="A106" s="21" t="s">
        <v>207</v>
      </c>
      <c r="B106" s="16" t="s">
        <v>1</v>
      </c>
      <c r="C106" s="16" t="s">
        <v>277</v>
      </c>
      <c r="D106" s="16" t="s">
        <v>499</v>
      </c>
      <c r="E106" s="16" t="s">
        <v>208</v>
      </c>
      <c r="F106" s="19">
        <f>F107</f>
        <v>10021365.880000001</v>
      </c>
      <c r="G106" s="19">
        <f>G107</f>
        <v>0</v>
      </c>
    </row>
    <row r="107" spans="1:7" ht="47.25" x14ac:dyDescent="0.25">
      <c r="A107" s="21" t="s">
        <v>209</v>
      </c>
      <c r="B107" s="16" t="s">
        <v>1</v>
      </c>
      <c r="C107" s="16" t="s">
        <v>277</v>
      </c>
      <c r="D107" s="16" t="s">
        <v>499</v>
      </c>
      <c r="E107" s="16" t="s">
        <v>210</v>
      </c>
      <c r="F107" s="19">
        <v>10021365.880000001</v>
      </c>
      <c r="G107" s="19"/>
    </row>
    <row r="108" spans="1:7" ht="31.5" x14ac:dyDescent="0.25">
      <c r="A108" s="15" t="s">
        <v>292</v>
      </c>
      <c r="B108" s="16" t="s">
        <v>1</v>
      </c>
      <c r="C108" s="16" t="s">
        <v>277</v>
      </c>
      <c r="D108" s="16" t="s">
        <v>293</v>
      </c>
      <c r="E108" s="16"/>
      <c r="F108" s="19">
        <f t="shared" ref="F108:G111" si="7">F109</f>
        <v>399351</v>
      </c>
      <c r="G108" s="19">
        <f t="shared" si="7"/>
        <v>124242.49</v>
      </c>
    </row>
    <row r="109" spans="1:7" ht="31.5" x14ac:dyDescent="0.25">
      <c r="A109" s="15" t="s">
        <v>294</v>
      </c>
      <c r="B109" s="16" t="s">
        <v>1</v>
      </c>
      <c r="C109" s="16" t="s">
        <v>277</v>
      </c>
      <c r="D109" s="16" t="s">
        <v>295</v>
      </c>
      <c r="E109" s="16"/>
      <c r="F109" s="19">
        <f t="shared" si="7"/>
        <v>399351</v>
      </c>
      <c r="G109" s="19">
        <f t="shared" si="7"/>
        <v>124242.49</v>
      </c>
    </row>
    <row r="110" spans="1:7" ht="47.25" x14ac:dyDescent="0.25">
      <c r="A110" s="15" t="s">
        <v>48</v>
      </c>
      <c r="B110" s="16" t="s">
        <v>1</v>
      </c>
      <c r="C110" s="16" t="s">
        <v>277</v>
      </c>
      <c r="D110" s="16" t="s">
        <v>296</v>
      </c>
      <c r="E110" s="16"/>
      <c r="F110" s="19">
        <f t="shared" si="7"/>
        <v>399351</v>
      </c>
      <c r="G110" s="19">
        <f t="shared" si="7"/>
        <v>124242.49</v>
      </c>
    </row>
    <row r="111" spans="1:7" ht="31.5" x14ac:dyDescent="0.25">
      <c r="A111" s="21" t="s">
        <v>207</v>
      </c>
      <c r="B111" s="16" t="s">
        <v>1</v>
      </c>
      <c r="C111" s="16" t="s">
        <v>277</v>
      </c>
      <c r="D111" s="16" t="s">
        <v>296</v>
      </c>
      <c r="E111" s="16" t="s">
        <v>208</v>
      </c>
      <c r="F111" s="19">
        <f t="shared" si="7"/>
        <v>399351</v>
      </c>
      <c r="G111" s="19">
        <f t="shared" si="7"/>
        <v>124242.49</v>
      </c>
    </row>
    <row r="112" spans="1:7" ht="47.25" x14ac:dyDescent="0.25">
      <c r="A112" s="21" t="s">
        <v>209</v>
      </c>
      <c r="B112" s="16" t="s">
        <v>1</v>
      </c>
      <c r="C112" s="16" t="s">
        <v>277</v>
      </c>
      <c r="D112" s="16" t="s">
        <v>296</v>
      </c>
      <c r="E112" s="16" t="s">
        <v>210</v>
      </c>
      <c r="F112" s="19">
        <v>399351</v>
      </c>
      <c r="G112" s="19">
        <v>124242.49</v>
      </c>
    </row>
    <row r="113" spans="1:7" ht="31.5" x14ac:dyDescent="0.25">
      <c r="A113" s="15" t="s">
        <v>49</v>
      </c>
      <c r="B113" s="16" t="s">
        <v>1</v>
      </c>
      <c r="C113" s="16" t="s">
        <v>297</v>
      </c>
      <c r="D113" s="16"/>
      <c r="E113" s="16"/>
      <c r="F113" s="19">
        <f>F114+F120</f>
        <v>120000</v>
      </c>
      <c r="G113" s="19">
        <f>G114+G120</f>
        <v>14583.33</v>
      </c>
    </row>
    <row r="114" spans="1:7" ht="47.25" x14ac:dyDescent="0.25">
      <c r="A114" s="15" t="s">
        <v>298</v>
      </c>
      <c r="B114" s="16" t="s">
        <v>1</v>
      </c>
      <c r="C114" s="16" t="s">
        <v>297</v>
      </c>
      <c r="D114" s="16" t="s">
        <v>299</v>
      </c>
      <c r="E114" s="16"/>
      <c r="F114" s="19">
        <f t="shared" ref="F114:G118" si="8">F115</f>
        <v>100000</v>
      </c>
      <c r="G114" s="19">
        <f t="shared" si="8"/>
        <v>14583.33</v>
      </c>
    </row>
    <row r="115" spans="1:7" ht="31.5" x14ac:dyDescent="0.25">
      <c r="A115" s="15" t="s">
        <v>300</v>
      </c>
      <c r="B115" s="16" t="s">
        <v>1</v>
      </c>
      <c r="C115" s="16" t="s">
        <v>297</v>
      </c>
      <c r="D115" s="16" t="s">
        <v>301</v>
      </c>
      <c r="E115" s="16"/>
      <c r="F115" s="19">
        <f t="shared" si="8"/>
        <v>100000</v>
      </c>
      <c r="G115" s="19">
        <f t="shared" si="8"/>
        <v>14583.33</v>
      </c>
    </row>
    <row r="116" spans="1:7" ht="47.25" x14ac:dyDescent="0.25">
      <c r="A116" s="15" t="s">
        <v>302</v>
      </c>
      <c r="B116" s="16" t="s">
        <v>1</v>
      </c>
      <c r="C116" s="16" t="s">
        <v>297</v>
      </c>
      <c r="D116" s="16" t="s">
        <v>303</v>
      </c>
      <c r="E116" s="16"/>
      <c r="F116" s="19">
        <f t="shared" si="8"/>
        <v>100000</v>
      </c>
      <c r="G116" s="19">
        <f t="shared" si="8"/>
        <v>14583.33</v>
      </c>
    </row>
    <row r="117" spans="1:7" ht="31.5" x14ac:dyDescent="0.25">
      <c r="A117" s="23" t="s">
        <v>50</v>
      </c>
      <c r="B117" s="16" t="s">
        <v>1</v>
      </c>
      <c r="C117" s="16" t="s">
        <v>297</v>
      </c>
      <c r="D117" s="16" t="s">
        <v>304</v>
      </c>
      <c r="E117" s="16"/>
      <c r="F117" s="19">
        <f t="shared" si="8"/>
        <v>100000</v>
      </c>
      <c r="G117" s="19">
        <f t="shared" si="8"/>
        <v>14583.33</v>
      </c>
    </row>
    <row r="118" spans="1:7" ht="31.5" x14ac:dyDescent="0.25">
      <c r="A118" s="21" t="s">
        <v>207</v>
      </c>
      <c r="B118" s="16" t="s">
        <v>1</v>
      </c>
      <c r="C118" s="16" t="s">
        <v>297</v>
      </c>
      <c r="D118" s="16" t="s">
        <v>304</v>
      </c>
      <c r="E118" s="16" t="s">
        <v>208</v>
      </c>
      <c r="F118" s="19">
        <f t="shared" si="8"/>
        <v>100000</v>
      </c>
      <c r="G118" s="19">
        <f t="shared" si="8"/>
        <v>14583.33</v>
      </c>
    </row>
    <row r="119" spans="1:7" ht="47.25" x14ac:dyDescent="0.25">
      <c r="A119" s="21" t="s">
        <v>209</v>
      </c>
      <c r="B119" s="16" t="s">
        <v>1</v>
      </c>
      <c r="C119" s="16" t="s">
        <v>297</v>
      </c>
      <c r="D119" s="16" t="s">
        <v>304</v>
      </c>
      <c r="E119" s="16" t="s">
        <v>210</v>
      </c>
      <c r="F119" s="19">
        <v>100000</v>
      </c>
      <c r="G119" s="19">
        <v>14583.33</v>
      </c>
    </row>
    <row r="120" spans="1:7" ht="31.5" x14ac:dyDescent="0.25">
      <c r="A120" s="15" t="s">
        <v>305</v>
      </c>
      <c r="B120" s="16" t="s">
        <v>1</v>
      </c>
      <c r="C120" s="16" t="s">
        <v>297</v>
      </c>
      <c r="D120" s="16" t="s">
        <v>306</v>
      </c>
      <c r="E120" s="16"/>
      <c r="F120" s="19">
        <f t="shared" ref="F120:G124" si="9">F121</f>
        <v>20000</v>
      </c>
      <c r="G120" s="19">
        <f t="shared" si="9"/>
        <v>0</v>
      </c>
    </row>
    <row r="121" spans="1:7" ht="31.5" x14ac:dyDescent="0.25">
      <c r="A121" s="15" t="s">
        <v>307</v>
      </c>
      <c r="B121" s="16" t="s">
        <v>1</v>
      </c>
      <c r="C121" s="16" t="s">
        <v>297</v>
      </c>
      <c r="D121" s="16" t="s">
        <v>308</v>
      </c>
      <c r="E121" s="16"/>
      <c r="F121" s="19">
        <f t="shared" si="9"/>
        <v>20000</v>
      </c>
      <c r="G121" s="19">
        <f t="shared" si="9"/>
        <v>0</v>
      </c>
    </row>
    <row r="122" spans="1:7" ht="47.25" x14ac:dyDescent="0.25">
      <c r="A122" s="15" t="s">
        <v>309</v>
      </c>
      <c r="B122" s="16" t="s">
        <v>1</v>
      </c>
      <c r="C122" s="16" t="s">
        <v>297</v>
      </c>
      <c r="D122" s="16" t="s">
        <v>310</v>
      </c>
      <c r="E122" s="16"/>
      <c r="F122" s="19">
        <f t="shared" si="9"/>
        <v>20000</v>
      </c>
      <c r="G122" s="19">
        <f t="shared" si="9"/>
        <v>0</v>
      </c>
    </row>
    <row r="123" spans="1:7" ht="47.25" x14ac:dyDescent="0.25">
      <c r="A123" s="15" t="s">
        <v>74</v>
      </c>
      <c r="B123" s="16" t="s">
        <v>1</v>
      </c>
      <c r="C123" s="16" t="s">
        <v>297</v>
      </c>
      <c r="D123" s="16" t="s">
        <v>311</v>
      </c>
      <c r="E123" s="16"/>
      <c r="F123" s="19">
        <f t="shared" si="9"/>
        <v>20000</v>
      </c>
      <c r="G123" s="19">
        <f t="shared" si="9"/>
        <v>0</v>
      </c>
    </row>
    <row r="124" spans="1:7" ht="63" x14ac:dyDescent="0.25">
      <c r="A124" s="15" t="s">
        <v>312</v>
      </c>
      <c r="B124" s="16" t="s">
        <v>1</v>
      </c>
      <c r="C124" s="16" t="s">
        <v>297</v>
      </c>
      <c r="D124" s="16" t="s">
        <v>311</v>
      </c>
      <c r="E124" s="16" t="s">
        <v>221</v>
      </c>
      <c r="F124" s="19">
        <f t="shared" si="9"/>
        <v>20000</v>
      </c>
      <c r="G124" s="19">
        <f t="shared" si="9"/>
        <v>0</v>
      </c>
    </row>
    <row r="125" spans="1:7" ht="63" x14ac:dyDescent="0.25">
      <c r="A125" s="15" t="s">
        <v>312</v>
      </c>
      <c r="B125" s="16" t="s">
        <v>1</v>
      </c>
      <c r="C125" s="16" t="s">
        <v>297</v>
      </c>
      <c r="D125" s="16" t="s">
        <v>311</v>
      </c>
      <c r="E125" s="16" t="s">
        <v>313</v>
      </c>
      <c r="F125" s="19">
        <v>20000</v>
      </c>
      <c r="G125" s="19"/>
    </row>
    <row r="126" spans="1:7" ht="15.75" x14ac:dyDescent="0.25">
      <c r="A126" s="17" t="s">
        <v>314</v>
      </c>
      <c r="B126" s="18" t="s">
        <v>1</v>
      </c>
      <c r="C126" s="18" t="s">
        <v>315</v>
      </c>
      <c r="D126" s="16"/>
      <c r="E126" s="18"/>
      <c r="F126" s="14">
        <f>F127+F134+F143</f>
        <v>22217141.350000001</v>
      </c>
      <c r="G126" s="14">
        <f>G127+G134+G143</f>
        <v>4612699.9399999995</v>
      </c>
    </row>
    <row r="127" spans="1:7" ht="15.75" x14ac:dyDescent="0.25">
      <c r="A127" s="15" t="s">
        <v>51</v>
      </c>
      <c r="B127" s="16" t="s">
        <v>1</v>
      </c>
      <c r="C127" s="16" t="s">
        <v>316</v>
      </c>
      <c r="D127" s="16"/>
      <c r="E127" s="16"/>
      <c r="F127" s="19">
        <f>F128</f>
        <v>384000</v>
      </c>
      <c r="G127" s="19">
        <f>G128</f>
        <v>189434.63</v>
      </c>
    </row>
    <row r="128" spans="1:7" ht="63" x14ac:dyDescent="0.25">
      <c r="A128" s="15" t="s">
        <v>317</v>
      </c>
      <c r="B128" s="16" t="s">
        <v>1</v>
      </c>
      <c r="C128" s="16" t="s">
        <v>316</v>
      </c>
      <c r="D128" s="16" t="s">
        <v>318</v>
      </c>
      <c r="E128" s="16"/>
      <c r="F128" s="19">
        <f>F129</f>
        <v>384000</v>
      </c>
      <c r="G128" s="19">
        <f>G129</f>
        <v>189434.63</v>
      </c>
    </row>
    <row r="129" spans="1:7" ht="31.5" x14ac:dyDescent="0.25">
      <c r="A129" s="15" t="s">
        <v>319</v>
      </c>
      <c r="B129" s="16" t="s">
        <v>1</v>
      </c>
      <c r="C129" s="16" t="s">
        <v>316</v>
      </c>
      <c r="D129" s="16" t="s">
        <v>320</v>
      </c>
      <c r="E129" s="16"/>
      <c r="F129" s="19">
        <f>F131</f>
        <v>384000</v>
      </c>
      <c r="G129" s="19">
        <f>G131</f>
        <v>189434.63</v>
      </c>
    </row>
    <row r="130" spans="1:7" ht="47.25" x14ac:dyDescent="0.25">
      <c r="A130" s="15" t="s">
        <v>321</v>
      </c>
      <c r="B130" s="16" t="s">
        <v>1</v>
      </c>
      <c r="C130" s="16" t="s">
        <v>316</v>
      </c>
      <c r="D130" s="16" t="s">
        <v>322</v>
      </c>
      <c r="E130" s="16"/>
      <c r="F130" s="19">
        <f t="shared" ref="F130:G132" si="10">F131</f>
        <v>384000</v>
      </c>
      <c r="G130" s="19">
        <f t="shared" si="10"/>
        <v>189434.63</v>
      </c>
    </row>
    <row r="131" spans="1:7" ht="31.5" x14ac:dyDescent="0.25">
      <c r="A131" s="15" t="s">
        <v>52</v>
      </c>
      <c r="B131" s="16" t="s">
        <v>1</v>
      </c>
      <c r="C131" s="16" t="s">
        <v>316</v>
      </c>
      <c r="D131" s="16" t="s">
        <v>323</v>
      </c>
      <c r="E131" s="16"/>
      <c r="F131" s="19">
        <f t="shared" si="10"/>
        <v>384000</v>
      </c>
      <c r="G131" s="19">
        <f t="shared" si="10"/>
        <v>189434.63</v>
      </c>
    </row>
    <row r="132" spans="1:7" ht="31.5" x14ac:dyDescent="0.25">
      <c r="A132" s="21" t="s">
        <v>207</v>
      </c>
      <c r="B132" s="16" t="s">
        <v>1</v>
      </c>
      <c r="C132" s="16" t="s">
        <v>316</v>
      </c>
      <c r="D132" s="16" t="s">
        <v>323</v>
      </c>
      <c r="E132" s="16" t="s">
        <v>208</v>
      </c>
      <c r="F132" s="19">
        <f t="shared" si="10"/>
        <v>384000</v>
      </c>
      <c r="G132" s="19">
        <f t="shared" si="10"/>
        <v>189434.63</v>
      </c>
    </row>
    <row r="133" spans="1:7" ht="47.25" x14ac:dyDescent="0.25">
      <c r="A133" s="21" t="s">
        <v>209</v>
      </c>
      <c r="B133" s="16" t="s">
        <v>1</v>
      </c>
      <c r="C133" s="16" t="s">
        <v>316</v>
      </c>
      <c r="D133" s="16" t="s">
        <v>323</v>
      </c>
      <c r="E133" s="16" t="s">
        <v>210</v>
      </c>
      <c r="F133" s="19">
        <v>384000</v>
      </c>
      <c r="G133" s="19">
        <v>189434.63</v>
      </c>
    </row>
    <row r="134" spans="1:7" ht="15.75" x14ac:dyDescent="0.25">
      <c r="A134" s="15" t="s">
        <v>53</v>
      </c>
      <c r="B134" s="16" t="s">
        <v>1</v>
      </c>
      <c r="C134" s="16" t="s">
        <v>324</v>
      </c>
      <c r="D134" s="16"/>
      <c r="E134" s="16"/>
      <c r="F134" s="19">
        <f>F135</f>
        <v>3799741.28</v>
      </c>
      <c r="G134" s="19">
        <f>G135</f>
        <v>0</v>
      </c>
    </row>
    <row r="135" spans="1:7" ht="47.25" x14ac:dyDescent="0.25">
      <c r="A135" s="15" t="s">
        <v>325</v>
      </c>
      <c r="B135" s="16" t="s">
        <v>1</v>
      </c>
      <c r="C135" s="16" t="s">
        <v>324</v>
      </c>
      <c r="D135" s="16" t="s">
        <v>326</v>
      </c>
      <c r="E135" s="16"/>
      <c r="F135" s="19">
        <f>F136</f>
        <v>3799741.28</v>
      </c>
      <c r="G135" s="19">
        <f>G136</f>
        <v>0</v>
      </c>
    </row>
    <row r="136" spans="1:7" ht="31.5" x14ac:dyDescent="0.25">
      <c r="A136" s="15" t="s">
        <v>327</v>
      </c>
      <c r="B136" s="16" t="s">
        <v>1</v>
      </c>
      <c r="C136" s="16" t="s">
        <v>324</v>
      </c>
      <c r="D136" s="16" t="s">
        <v>328</v>
      </c>
      <c r="E136" s="16"/>
      <c r="F136" s="19">
        <f>F137+F140</f>
        <v>3799741.28</v>
      </c>
      <c r="G136" s="19">
        <f>G137+G140</f>
        <v>0</v>
      </c>
    </row>
    <row r="137" spans="1:7" ht="47.25" x14ac:dyDescent="0.25">
      <c r="A137" s="15" t="s">
        <v>54</v>
      </c>
      <c r="B137" s="16" t="s">
        <v>1</v>
      </c>
      <c r="C137" s="16" t="s">
        <v>324</v>
      </c>
      <c r="D137" s="16" t="s">
        <v>329</v>
      </c>
      <c r="E137" s="16"/>
      <c r="F137" s="19">
        <f>F138</f>
        <v>80000</v>
      </c>
      <c r="G137" s="19">
        <f>G138</f>
        <v>0</v>
      </c>
    </row>
    <row r="138" spans="1:7" ht="31.5" x14ac:dyDescent="0.25">
      <c r="A138" s="21" t="s">
        <v>207</v>
      </c>
      <c r="B138" s="16" t="s">
        <v>1</v>
      </c>
      <c r="C138" s="16" t="s">
        <v>324</v>
      </c>
      <c r="D138" s="16" t="s">
        <v>329</v>
      </c>
      <c r="E138" s="16" t="s">
        <v>208</v>
      </c>
      <c r="F138" s="19">
        <f>F139</f>
        <v>80000</v>
      </c>
      <c r="G138" s="19">
        <f>G139</f>
        <v>0</v>
      </c>
    </row>
    <row r="139" spans="1:7" ht="47.25" x14ac:dyDescent="0.25">
      <c r="A139" s="21" t="s">
        <v>209</v>
      </c>
      <c r="B139" s="16" t="s">
        <v>1</v>
      </c>
      <c r="C139" s="16" t="s">
        <v>324</v>
      </c>
      <c r="D139" s="16" t="s">
        <v>329</v>
      </c>
      <c r="E139" s="16" t="s">
        <v>210</v>
      </c>
      <c r="F139" s="19">
        <v>80000</v>
      </c>
      <c r="G139" s="19"/>
    </row>
    <row r="140" spans="1:7" ht="94.5" x14ac:dyDescent="0.25">
      <c r="A140" s="21" t="s">
        <v>432</v>
      </c>
      <c r="B140" s="16" t="s">
        <v>1</v>
      </c>
      <c r="C140" s="16" t="s">
        <v>324</v>
      </c>
      <c r="D140" s="16" t="s">
        <v>431</v>
      </c>
      <c r="E140" s="16"/>
      <c r="F140" s="19">
        <f>F141</f>
        <v>3719741.28</v>
      </c>
      <c r="G140" s="19">
        <f>G141</f>
        <v>0</v>
      </c>
    </row>
    <row r="141" spans="1:7" ht="31.5" x14ac:dyDescent="0.25">
      <c r="A141" s="21" t="s">
        <v>207</v>
      </c>
      <c r="B141" s="16" t="s">
        <v>1</v>
      </c>
      <c r="C141" s="16" t="s">
        <v>324</v>
      </c>
      <c r="D141" s="16" t="s">
        <v>431</v>
      </c>
      <c r="E141" s="16" t="s">
        <v>208</v>
      </c>
      <c r="F141" s="19">
        <f>F142</f>
        <v>3719741.28</v>
      </c>
      <c r="G141" s="19">
        <f>G142</f>
        <v>0</v>
      </c>
    </row>
    <row r="142" spans="1:7" ht="47.25" x14ac:dyDescent="0.25">
      <c r="A142" s="21" t="s">
        <v>209</v>
      </c>
      <c r="B142" s="16" t="s">
        <v>1</v>
      </c>
      <c r="C142" s="16" t="s">
        <v>324</v>
      </c>
      <c r="D142" s="16" t="s">
        <v>431</v>
      </c>
      <c r="E142" s="16" t="s">
        <v>210</v>
      </c>
      <c r="F142" s="19">
        <v>3719741.28</v>
      </c>
      <c r="G142" s="19"/>
    </row>
    <row r="143" spans="1:7" ht="15.75" x14ac:dyDescent="0.25">
      <c r="A143" s="15" t="s">
        <v>55</v>
      </c>
      <c r="B143" s="16" t="s">
        <v>330</v>
      </c>
      <c r="C143" s="16" t="s">
        <v>331</v>
      </c>
      <c r="D143" s="20"/>
      <c r="E143" s="16"/>
      <c r="F143" s="19">
        <f>F149+F155+F152+F144</f>
        <v>18033400.07</v>
      </c>
      <c r="G143" s="19">
        <f>G149+G155+G152+G144</f>
        <v>4423265.3099999996</v>
      </c>
    </row>
    <row r="144" spans="1:7" ht="47.25" x14ac:dyDescent="0.25">
      <c r="A144" s="15" t="s">
        <v>325</v>
      </c>
      <c r="B144" s="16" t="s">
        <v>1</v>
      </c>
      <c r="C144" s="16" t="s">
        <v>331</v>
      </c>
      <c r="D144" s="16" t="s">
        <v>326</v>
      </c>
      <c r="E144" s="16"/>
      <c r="F144" s="19">
        <f t="shared" ref="F144:G147" si="11">F145</f>
        <v>1100000</v>
      </c>
      <c r="G144" s="19">
        <f t="shared" si="11"/>
        <v>578115.26</v>
      </c>
    </row>
    <row r="145" spans="1:7" ht="31.5" x14ac:dyDescent="0.25">
      <c r="A145" s="15" t="s">
        <v>327</v>
      </c>
      <c r="B145" s="16" t="s">
        <v>1</v>
      </c>
      <c r="C145" s="16" t="s">
        <v>331</v>
      </c>
      <c r="D145" s="16" t="s">
        <v>328</v>
      </c>
      <c r="E145" s="16"/>
      <c r="F145" s="19">
        <f t="shared" si="11"/>
        <v>1100000</v>
      </c>
      <c r="G145" s="19">
        <f t="shared" si="11"/>
        <v>578115.26</v>
      </c>
    </row>
    <row r="146" spans="1:7" ht="47.25" x14ac:dyDescent="0.25">
      <c r="A146" s="15" t="s">
        <v>54</v>
      </c>
      <c r="B146" s="16" t="s">
        <v>1</v>
      </c>
      <c r="C146" s="16" t="s">
        <v>331</v>
      </c>
      <c r="D146" s="16" t="s">
        <v>329</v>
      </c>
      <c r="E146" s="16"/>
      <c r="F146" s="19">
        <f t="shared" si="11"/>
        <v>1100000</v>
      </c>
      <c r="G146" s="19">
        <f t="shared" si="11"/>
        <v>578115.26</v>
      </c>
    </row>
    <row r="147" spans="1:7" ht="31.5" x14ac:dyDescent="0.25">
      <c r="A147" s="21" t="s">
        <v>207</v>
      </c>
      <c r="B147" s="16" t="s">
        <v>1</v>
      </c>
      <c r="C147" s="16" t="s">
        <v>331</v>
      </c>
      <c r="D147" s="16" t="s">
        <v>329</v>
      </c>
      <c r="E147" s="16" t="s">
        <v>208</v>
      </c>
      <c r="F147" s="19">
        <f t="shared" si="11"/>
        <v>1100000</v>
      </c>
      <c r="G147" s="19">
        <f t="shared" si="11"/>
        <v>578115.26</v>
      </c>
    </row>
    <row r="148" spans="1:7" ht="47.25" x14ac:dyDescent="0.25">
      <c r="A148" s="21" t="s">
        <v>209</v>
      </c>
      <c r="B148" s="16" t="s">
        <v>1</v>
      </c>
      <c r="C148" s="16" t="s">
        <v>331</v>
      </c>
      <c r="D148" s="16" t="s">
        <v>329</v>
      </c>
      <c r="E148" s="16" t="s">
        <v>210</v>
      </c>
      <c r="F148" s="19">
        <v>1100000</v>
      </c>
      <c r="G148" s="19">
        <v>578115.26</v>
      </c>
    </row>
    <row r="149" spans="1:7" ht="31.5" x14ac:dyDescent="0.25">
      <c r="A149" s="15" t="s">
        <v>56</v>
      </c>
      <c r="B149" s="16" t="s">
        <v>330</v>
      </c>
      <c r="C149" s="16" t="s">
        <v>331</v>
      </c>
      <c r="D149" s="16" t="s">
        <v>332</v>
      </c>
      <c r="E149" s="16"/>
      <c r="F149" s="19">
        <f>F150</f>
        <v>7152447.9299999997</v>
      </c>
      <c r="G149" s="19">
        <f>G150</f>
        <v>0</v>
      </c>
    </row>
    <row r="150" spans="1:7" ht="31.5" x14ac:dyDescent="0.25">
      <c r="A150" s="21" t="s">
        <v>207</v>
      </c>
      <c r="B150" s="16" t="s">
        <v>330</v>
      </c>
      <c r="C150" s="16" t="s">
        <v>331</v>
      </c>
      <c r="D150" s="16" t="s">
        <v>332</v>
      </c>
      <c r="E150" s="16" t="s">
        <v>208</v>
      </c>
      <c r="F150" s="19">
        <f>F151</f>
        <v>7152447.9299999997</v>
      </c>
      <c r="G150" s="19">
        <f>G151</f>
        <v>0</v>
      </c>
    </row>
    <row r="151" spans="1:7" ht="47.25" x14ac:dyDescent="0.25">
      <c r="A151" s="21" t="s">
        <v>209</v>
      </c>
      <c r="B151" s="16" t="s">
        <v>330</v>
      </c>
      <c r="C151" s="16" t="s">
        <v>331</v>
      </c>
      <c r="D151" s="16" t="s">
        <v>332</v>
      </c>
      <c r="E151" s="16" t="s">
        <v>210</v>
      </c>
      <c r="F151" s="19">
        <v>7152447.9299999997</v>
      </c>
      <c r="G151" s="19"/>
    </row>
    <row r="152" spans="1:7" ht="47.25" x14ac:dyDescent="0.25">
      <c r="A152" s="21" t="s">
        <v>59</v>
      </c>
      <c r="B152" s="16" t="s">
        <v>330</v>
      </c>
      <c r="C152" s="16" t="s">
        <v>331</v>
      </c>
      <c r="D152" s="16" t="s">
        <v>333</v>
      </c>
      <c r="E152" s="16"/>
      <c r="F152" s="19">
        <f>F153</f>
        <v>1167790.42</v>
      </c>
      <c r="G152" s="19">
        <f>G153</f>
        <v>0</v>
      </c>
    </row>
    <row r="153" spans="1:7" ht="31.5" x14ac:dyDescent="0.25">
      <c r="A153" s="21" t="s">
        <v>207</v>
      </c>
      <c r="B153" s="16" t="s">
        <v>330</v>
      </c>
      <c r="C153" s="16" t="s">
        <v>331</v>
      </c>
      <c r="D153" s="16" t="s">
        <v>333</v>
      </c>
      <c r="E153" s="16" t="s">
        <v>208</v>
      </c>
      <c r="F153" s="19">
        <f>F154</f>
        <v>1167790.42</v>
      </c>
      <c r="G153" s="19">
        <f>G154</f>
        <v>0</v>
      </c>
    </row>
    <row r="154" spans="1:7" ht="47.25" x14ac:dyDescent="0.25">
      <c r="A154" s="21" t="s">
        <v>209</v>
      </c>
      <c r="B154" s="16" t="s">
        <v>330</v>
      </c>
      <c r="C154" s="16" t="s">
        <v>331</v>
      </c>
      <c r="D154" s="16" t="s">
        <v>333</v>
      </c>
      <c r="E154" s="16" t="s">
        <v>210</v>
      </c>
      <c r="F154" s="19">
        <v>1167790.42</v>
      </c>
      <c r="G154" s="19"/>
    </row>
    <row r="155" spans="1:7" ht="47.25" x14ac:dyDescent="0.25">
      <c r="A155" s="15" t="s">
        <v>334</v>
      </c>
      <c r="B155" s="16" t="s">
        <v>330</v>
      </c>
      <c r="C155" s="16" t="s">
        <v>331</v>
      </c>
      <c r="D155" s="16" t="s">
        <v>335</v>
      </c>
      <c r="E155" s="18"/>
      <c r="F155" s="19">
        <f>F156</f>
        <v>8613161.7199999988</v>
      </c>
      <c r="G155" s="19">
        <f>G156</f>
        <v>3845150.05</v>
      </c>
    </row>
    <row r="156" spans="1:7" ht="31.5" x14ac:dyDescent="0.25">
      <c r="A156" s="15" t="s">
        <v>336</v>
      </c>
      <c r="B156" s="16" t="s">
        <v>330</v>
      </c>
      <c r="C156" s="16" t="s">
        <v>331</v>
      </c>
      <c r="D156" s="16" t="s">
        <v>337</v>
      </c>
      <c r="E156" s="18"/>
      <c r="F156" s="19">
        <f>F157</f>
        <v>8613161.7199999988</v>
      </c>
      <c r="G156" s="19">
        <f>G157</f>
        <v>3845150.05</v>
      </c>
    </row>
    <row r="157" spans="1:7" ht="31.5" x14ac:dyDescent="0.25">
      <c r="A157" s="23" t="s">
        <v>338</v>
      </c>
      <c r="B157" s="16" t="s">
        <v>330</v>
      </c>
      <c r="C157" s="16" t="s">
        <v>331</v>
      </c>
      <c r="D157" s="16" t="s">
        <v>339</v>
      </c>
      <c r="E157" s="18"/>
      <c r="F157" s="19">
        <f>F160+F162+F158</f>
        <v>8613161.7199999988</v>
      </c>
      <c r="G157" s="19">
        <f>G160+G162+G158</f>
        <v>3845150.05</v>
      </c>
    </row>
    <row r="158" spans="1:7" ht="31.5" x14ac:dyDescent="0.25">
      <c r="A158" s="15" t="s">
        <v>225</v>
      </c>
      <c r="B158" s="16" t="s">
        <v>330</v>
      </c>
      <c r="C158" s="16" t="s">
        <v>331</v>
      </c>
      <c r="D158" s="16" t="s">
        <v>339</v>
      </c>
      <c r="E158" s="16" t="s">
        <v>204</v>
      </c>
      <c r="F158" s="19">
        <f>F159</f>
        <v>49628</v>
      </c>
      <c r="G158" s="19">
        <f>G159</f>
        <v>49627.03</v>
      </c>
    </row>
    <row r="159" spans="1:7" ht="31.5" x14ac:dyDescent="0.25">
      <c r="A159" s="15" t="s">
        <v>205</v>
      </c>
      <c r="B159" s="16" t="s">
        <v>330</v>
      </c>
      <c r="C159" s="16" t="s">
        <v>331</v>
      </c>
      <c r="D159" s="16" t="s">
        <v>339</v>
      </c>
      <c r="E159" s="16" t="s">
        <v>206</v>
      </c>
      <c r="F159" s="19">
        <v>49628</v>
      </c>
      <c r="G159" s="19">
        <v>49627.03</v>
      </c>
    </row>
    <row r="160" spans="1:7" ht="31.5" x14ac:dyDescent="0.25">
      <c r="A160" s="21" t="s">
        <v>207</v>
      </c>
      <c r="B160" s="16" t="s">
        <v>330</v>
      </c>
      <c r="C160" s="16" t="s">
        <v>331</v>
      </c>
      <c r="D160" s="16" t="s">
        <v>339</v>
      </c>
      <c r="E160" s="16" t="s">
        <v>208</v>
      </c>
      <c r="F160" s="19">
        <f>F161</f>
        <v>8563132.1999999993</v>
      </c>
      <c r="G160" s="19">
        <f>G161</f>
        <v>3795121.5</v>
      </c>
    </row>
    <row r="161" spans="1:7" ht="47.25" x14ac:dyDescent="0.25">
      <c r="A161" s="21" t="s">
        <v>209</v>
      </c>
      <c r="B161" s="16" t="s">
        <v>330</v>
      </c>
      <c r="C161" s="16" t="s">
        <v>331</v>
      </c>
      <c r="D161" s="16" t="s">
        <v>339</v>
      </c>
      <c r="E161" s="16" t="s">
        <v>210</v>
      </c>
      <c r="F161" s="19">
        <v>8563132.1999999993</v>
      </c>
      <c r="G161" s="19">
        <v>3795121.5</v>
      </c>
    </row>
    <row r="162" spans="1:7" ht="15.75" x14ac:dyDescent="0.25">
      <c r="A162" s="44" t="s">
        <v>433</v>
      </c>
      <c r="B162" s="16" t="s">
        <v>330</v>
      </c>
      <c r="C162" s="16" t="s">
        <v>331</v>
      </c>
      <c r="D162" s="16" t="s">
        <v>339</v>
      </c>
      <c r="E162" s="16" t="s">
        <v>221</v>
      </c>
      <c r="F162" s="19">
        <f>F163</f>
        <v>401.52</v>
      </c>
      <c r="G162" s="19">
        <f>G163</f>
        <v>401.52</v>
      </c>
    </row>
    <row r="163" spans="1:7" ht="15.75" x14ac:dyDescent="0.25">
      <c r="A163" s="44" t="s">
        <v>229</v>
      </c>
      <c r="B163" s="16" t="s">
        <v>330</v>
      </c>
      <c r="C163" s="16" t="s">
        <v>331</v>
      </c>
      <c r="D163" s="16" t="s">
        <v>339</v>
      </c>
      <c r="E163" s="16" t="s">
        <v>230</v>
      </c>
      <c r="F163" s="19">
        <v>401.52</v>
      </c>
      <c r="G163" s="19">
        <v>401.52</v>
      </c>
    </row>
    <row r="164" spans="1:7" ht="15.75" x14ac:dyDescent="0.25">
      <c r="A164" s="17" t="s">
        <v>340</v>
      </c>
      <c r="B164" s="18" t="s">
        <v>1</v>
      </c>
      <c r="C164" s="18" t="s">
        <v>341</v>
      </c>
      <c r="D164" s="18"/>
      <c r="E164" s="18"/>
      <c r="F164" s="14">
        <f>F165+F171</f>
        <v>220000</v>
      </c>
      <c r="G164" s="14">
        <f>+G175+G165</f>
        <v>4050</v>
      </c>
    </row>
    <row r="165" spans="1:7" ht="31.5" x14ac:dyDescent="0.25">
      <c r="A165" s="21" t="s">
        <v>57</v>
      </c>
      <c r="B165" s="16" t="s">
        <v>1</v>
      </c>
      <c r="C165" s="16" t="s">
        <v>342</v>
      </c>
      <c r="D165" s="16"/>
      <c r="E165" s="16"/>
      <c r="F165" s="19">
        <f t="shared" ref="F165:G169" si="12">F166</f>
        <v>50000</v>
      </c>
      <c r="G165" s="19">
        <f t="shared" si="12"/>
        <v>4050</v>
      </c>
    </row>
    <row r="166" spans="1:7" ht="31.5" x14ac:dyDescent="0.25">
      <c r="A166" s="21" t="s">
        <v>231</v>
      </c>
      <c r="B166" s="16" t="s">
        <v>1</v>
      </c>
      <c r="C166" s="16" t="s">
        <v>342</v>
      </c>
      <c r="D166" s="16" t="s">
        <v>232</v>
      </c>
      <c r="E166" s="16"/>
      <c r="F166" s="19">
        <f t="shared" si="12"/>
        <v>50000</v>
      </c>
      <c r="G166" s="19">
        <f t="shared" si="12"/>
        <v>4050</v>
      </c>
    </row>
    <row r="167" spans="1:7" ht="78.75" x14ac:dyDescent="0.25">
      <c r="A167" s="21" t="s">
        <v>343</v>
      </c>
      <c r="B167" s="16" t="s">
        <v>1</v>
      </c>
      <c r="C167" s="16" t="s">
        <v>342</v>
      </c>
      <c r="D167" s="16" t="s">
        <v>234</v>
      </c>
      <c r="E167" s="16"/>
      <c r="F167" s="19">
        <f t="shared" si="12"/>
        <v>50000</v>
      </c>
      <c r="G167" s="19">
        <f t="shared" si="12"/>
        <v>4050</v>
      </c>
    </row>
    <row r="168" spans="1:7" ht="47.25" x14ac:dyDescent="0.25">
      <c r="A168" s="21" t="s">
        <v>39</v>
      </c>
      <c r="B168" s="16" t="s">
        <v>1</v>
      </c>
      <c r="C168" s="16" t="s">
        <v>342</v>
      </c>
      <c r="D168" s="16" t="s">
        <v>235</v>
      </c>
      <c r="E168" s="16"/>
      <c r="F168" s="19">
        <f t="shared" si="12"/>
        <v>50000</v>
      </c>
      <c r="G168" s="19">
        <f t="shared" si="12"/>
        <v>4050</v>
      </c>
    </row>
    <row r="169" spans="1:7" ht="31.5" x14ac:dyDescent="0.25">
      <c r="A169" s="21" t="s">
        <v>207</v>
      </c>
      <c r="B169" s="16" t="s">
        <v>1</v>
      </c>
      <c r="C169" s="16" t="s">
        <v>342</v>
      </c>
      <c r="D169" s="16" t="s">
        <v>235</v>
      </c>
      <c r="E169" s="16" t="s">
        <v>208</v>
      </c>
      <c r="F169" s="19">
        <f t="shared" si="12"/>
        <v>50000</v>
      </c>
      <c r="G169" s="19">
        <f t="shared" si="12"/>
        <v>4050</v>
      </c>
    </row>
    <row r="170" spans="1:7" ht="47.25" x14ac:dyDescent="0.25">
      <c r="A170" s="21" t="s">
        <v>209</v>
      </c>
      <c r="B170" s="16" t="s">
        <v>1</v>
      </c>
      <c r="C170" s="16" t="s">
        <v>342</v>
      </c>
      <c r="D170" s="16" t="s">
        <v>235</v>
      </c>
      <c r="E170" s="16" t="s">
        <v>210</v>
      </c>
      <c r="F170" s="30">
        <v>50000</v>
      </c>
      <c r="G170" s="19">
        <v>4050</v>
      </c>
    </row>
    <row r="171" spans="1:7" ht="15.75" x14ac:dyDescent="0.25">
      <c r="A171" s="21" t="s">
        <v>344</v>
      </c>
      <c r="B171" s="16" t="s">
        <v>1</v>
      </c>
      <c r="C171" s="16" t="s">
        <v>345</v>
      </c>
      <c r="D171" s="16"/>
      <c r="E171" s="16"/>
      <c r="F171" s="30">
        <f t="shared" ref="F171:G175" si="13">F172</f>
        <v>170000</v>
      </c>
      <c r="G171" s="19">
        <f t="shared" si="13"/>
        <v>0</v>
      </c>
    </row>
    <row r="172" spans="1:7" ht="47.25" x14ac:dyDescent="0.25">
      <c r="A172" s="21" t="s">
        <v>346</v>
      </c>
      <c r="B172" s="16" t="s">
        <v>1</v>
      </c>
      <c r="C172" s="16" t="s">
        <v>345</v>
      </c>
      <c r="D172" s="16" t="s">
        <v>347</v>
      </c>
      <c r="E172" s="16"/>
      <c r="F172" s="30">
        <f t="shared" si="13"/>
        <v>170000</v>
      </c>
      <c r="G172" s="19">
        <f t="shared" si="13"/>
        <v>0</v>
      </c>
    </row>
    <row r="173" spans="1:7" ht="47.25" x14ac:dyDescent="0.25">
      <c r="A173" s="21" t="s">
        <v>348</v>
      </c>
      <c r="B173" s="16" t="s">
        <v>1</v>
      </c>
      <c r="C173" s="16" t="s">
        <v>345</v>
      </c>
      <c r="D173" s="16" t="s">
        <v>349</v>
      </c>
      <c r="E173" s="16"/>
      <c r="F173" s="30">
        <f t="shared" si="13"/>
        <v>170000</v>
      </c>
      <c r="G173" s="19">
        <f t="shared" si="13"/>
        <v>0</v>
      </c>
    </row>
    <row r="174" spans="1:7" ht="15.75" x14ac:dyDescent="0.25">
      <c r="A174" s="21" t="s">
        <v>46</v>
      </c>
      <c r="B174" s="16" t="s">
        <v>1</v>
      </c>
      <c r="C174" s="16" t="s">
        <v>345</v>
      </c>
      <c r="D174" s="16" t="s">
        <v>350</v>
      </c>
      <c r="E174" s="16"/>
      <c r="F174" s="30">
        <f>F175+F177</f>
        <v>170000</v>
      </c>
      <c r="G174" s="30">
        <f>G175+G177</f>
        <v>0</v>
      </c>
    </row>
    <row r="175" spans="1:7" ht="78.75" x14ac:dyDescent="0.25">
      <c r="A175" s="21" t="s">
        <v>203</v>
      </c>
      <c r="B175" s="31" t="s">
        <v>1</v>
      </c>
      <c r="C175" s="16" t="s">
        <v>189</v>
      </c>
      <c r="D175" s="16" t="s">
        <v>350</v>
      </c>
      <c r="E175" s="16" t="s">
        <v>204</v>
      </c>
      <c r="F175" s="30">
        <f t="shared" si="13"/>
        <v>60000</v>
      </c>
      <c r="G175" s="19">
        <f t="shared" si="13"/>
        <v>0</v>
      </c>
    </row>
    <row r="176" spans="1:7" ht="31.5" x14ac:dyDescent="0.25">
      <c r="A176" s="21" t="s">
        <v>237</v>
      </c>
      <c r="B176" s="31" t="s">
        <v>1</v>
      </c>
      <c r="C176" s="16" t="s">
        <v>189</v>
      </c>
      <c r="D176" s="16" t="s">
        <v>350</v>
      </c>
      <c r="E176" s="16" t="s">
        <v>206</v>
      </c>
      <c r="F176" s="30">
        <v>60000</v>
      </c>
      <c r="G176" s="19"/>
    </row>
    <row r="177" spans="1:10" ht="31.5" x14ac:dyDescent="0.25">
      <c r="A177" s="21" t="s">
        <v>207</v>
      </c>
      <c r="B177" s="31" t="s">
        <v>1</v>
      </c>
      <c r="C177" s="16" t="s">
        <v>189</v>
      </c>
      <c r="D177" s="16" t="s">
        <v>350</v>
      </c>
      <c r="E177" s="16" t="s">
        <v>208</v>
      </c>
      <c r="F177" s="30">
        <f>F178</f>
        <v>110000</v>
      </c>
      <c r="G177" s="30">
        <f>G178</f>
        <v>0</v>
      </c>
      <c r="H177"/>
      <c r="J177"/>
    </row>
    <row r="178" spans="1:10" ht="47.25" x14ac:dyDescent="0.25">
      <c r="A178" s="21" t="s">
        <v>209</v>
      </c>
      <c r="B178" s="31" t="s">
        <v>1</v>
      </c>
      <c r="C178" s="16" t="s">
        <v>189</v>
      </c>
      <c r="D178" s="16" t="s">
        <v>350</v>
      </c>
      <c r="E178" s="16" t="s">
        <v>210</v>
      </c>
      <c r="F178" s="30">
        <v>110000</v>
      </c>
      <c r="G178" s="19"/>
      <c r="H178"/>
      <c r="J178"/>
    </row>
    <row r="179" spans="1:10" ht="15.75" x14ac:dyDescent="0.25">
      <c r="A179" s="17" t="s">
        <v>351</v>
      </c>
      <c r="B179" s="18" t="s">
        <v>1</v>
      </c>
      <c r="C179" s="18" t="s">
        <v>352</v>
      </c>
      <c r="D179" s="20"/>
      <c r="E179" s="18"/>
      <c r="F179" s="14">
        <f>F180</f>
        <v>20194558.960000001</v>
      </c>
      <c r="G179" s="14">
        <f>G180</f>
        <v>12845152.09</v>
      </c>
      <c r="H179"/>
      <c r="J179"/>
    </row>
    <row r="180" spans="1:10" ht="15.75" x14ac:dyDescent="0.25">
      <c r="A180" s="15" t="s">
        <v>58</v>
      </c>
      <c r="B180" s="16" t="s">
        <v>1</v>
      </c>
      <c r="C180" s="16" t="s">
        <v>353</v>
      </c>
      <c r="D180" s="20"/>
      <c r="E180" s="16"/>
      <c r="F180" s="19">
        <f>F186+F181+F213</f>
        <v>20194558.960000001</v>
      </c>
      <c r="G180" s="19">
        <f t="shared" ref="G180" si="14">G186+G181+G213</f>
        <v>12845152.09</v>
      </c>
      <c r="H180"/>
      <c r="J180"/>
    </row>
    <row r="181" spans="1:10" ht="31.5" x14ac:dyDescent="0.25">
      <c r="A181" s="21" t="s">
        <v>354</v>
      </c>
      <c r="B181" s="16" t="s">
        <v>1</v>
      </c>
      <c r="C181" s="16" t="s">
        <v>353</v>
      </c>
      <c r="D181" s="16" t="s">
        <v>355</v>
      </c>
      <c r="E181" s="32"/>
      <c r="F181" s="19">
        <f t="shared" ref="F181:G184" si="15">F182</f>
        <v>25000</v>
      </c>
      <c r="G181" s="19">
        <f t="shared" si="15"/>
        <v>24671.64</v>
      </c>
      <c r="H181"/>
      <c r="J181"/>
    </row>
    <row r="182" spans="1:10" ht="63" x14ac:dyDescent="0.25">
      <c r="A182" s="21" t="s">
        <v>356</v>
      </c>
      <c r="B182" s="16" t="s">
        <v>1</v>
      </c>
      <c r="C182" s="16" t="s">
        <v>353</v>
      </c>
      <c r="D182" s="16" t="s">
        <v>357</v>
      </c>
      <c r="E182" s="32"/>
      <c r="F182" s="19">
        <f t="shared" si="15"/>
        <v>25000</v>
      </c>
      <c r="G182" s="19">
        <f t="shared" si="15"/>
        <v>24671.64</v>
      </c>
      <c r="H182"/>
      <c r="J182"/>
    </row>
    <row r="183" spans="1:10" ht="31.5" x14ac:dyDescent="0.25">
      <c r="A183" s="21" t="s">
        <v>76</v>
      </c>
      <c r="B183" s="16" t="s">
        <v>1</v>
      </c>
      <c r="C183" s="16" t="s">
        <v>353</v>
      </c>
      <c r="D183" s="16" t="s">
        <v>358</v>
      </c>
      <c r="E183" s="16"/>
      <c r="F183" s="19">
        <f t="shared" si="15"/>
        <v>25000</v>
      </c>
      <c r="G183" s="19">
        <f t="shared" si="15"/>
        <v>24671.64</v>
      </c>
      <c r="H183"/>
      <c r="J183"/>
    </row>
    <row r="184" spans="1:10" ht="78.75" x14ac:dyDescent="0.25">
      <c r="A184" s="21" t="s">
        <v>203</v>
      </c>
      <c r="B184" s="16" t="s">
        <v>1</v>
      </c>
      <c r="C184" s="16" t="s">
        <v>353</v>
      </c>
      <c r="D184" s="16" t="s">
        <v>358</v>
      </c>
      <c r="E184" s="16" t="s">
        <v>204</v>
      </c>
      <c r="F184" s="19">
        <f t="shared" si="15"/>
        <v>25000</v>
      </c>
      <c r="G184" s="19">
        <f t="shared" si="15"/>
        <v>24671.64</v>
      </c>
      <c r="H184"/>
      <c r="J184"/>
    </row>
    <row r="185" spans="1:10" ht="31.5" x14ac:dyDescent="0.25">
      <c r="A185" s="21" t="s">
        <v>225</v>
      </c>
      <c r="B185" s="16" t="s">
        <v>1</v>
      </c>
      <c r="C185" s="16" t="s">
        <v>353</v>
      </c>
      <c r="D185" s="16" t="s">
        <v>358</v>
      </c>
      <c r="E185" s="16" t="s">
        <v>236</v>
      </c>
      <c r="F185" s="19">
        <v>25000</v>
      </c>
      <c r="G185" s="19">
        <v>24671.64</v>
      </c>
      <c r="H185"/>
      <c r="J185"/>
    </row>
    <row r="186" spans="1:10" ht="31.5" x14ac:dyDescent="0.25">
      <c r="A186" s="15" t="s">
        <v>359</v>
      </c>
      <c r="B186" s="16" t="s">
        <v>1</v>
      </c>
      <c r="C186" s="16" t="s">
        <v>353</v>
      </c>
      <c r="D186" s="16" t="s">
        <v>360</v>
      </c>
      <c r="E186" s="33"/>
      <c r="F186" s="19">
        <f>F187+F205</f>
        <v>19545564.359999999</v>
      </c>
      <c r="G186" s="19">
        <f>G187+G205</f>
        <v>12682480.449999999</v>
      </c>
      <c r="H186"/>
      <c r="J186"/>
    </row>
    <row r="187" spans="1:10" ht="15.75" x14ac:dyDescent="0.25">
      <c r="A187" s="15" t="s">
        <v>361</v>
      </c>
      <c r="B187" s="16" t="s">
        <v>1</v>
      </c>
      <c r="C187" s="16" t="s">
        <v>362</v>
      </c>
      <c r="D187" s="16" t="s">
        <v>363</v>
      </c>
      <c r="E187" s="16"/>
      <c r="F187" s="19">
        <f>F193+F200+F188</f>
        <v>18950036.359999999</v>
      </c>
      <c r="G187" s="19">
        <f t="shared" ref="G187" si="16">G193+G200+G188</f>
        <v>12446430.449999999</v>
      </c>
      <c r="H187"/>
      <c r="J187"/>
    </row>
    <row r="188" spans="1:10" ht="31.5" x14ac:dyDescent="0.25">
      <c r="A188" s="15" t="s">
        <v>364</v>
      </c>
      <c r="B188" s="16" t="s">
        <v>1</v>
      </c>
      <c r="C188" s="16" t="s">
        <v>6</v>
      </c>
      <c r="D188" s="16" t="s">
        <v>365</v>
      </c>
      <c r="E188" s="16"/>
      <c r="F188" s="19">
        <f t="shared" ref="F188:G190" si="17">F189</f>
        <v>5000000</v>
      </c>
      <c r="G188" s="19">
        <f t="shared" si="17"/>
        <v>5000000</v>
      </c>
      <c r="H188"/>
      <c r="J188"/>
    </row>
    <row r="189" spans="1:10" ht="15.75" x14ac:dyDescent="0.25">
      <c r="A189" s="15" t="s">
        <v>366</v>
      </c>
      <c r="B189" s="16" t="s">
        <v>1</v>
      </c>
      <c r="C189" s="16" t="s">
        <v>6</v>
      </c>
      <c r="D189" s="16" t="s">
        <v>367</v>
      </c>
      <c r="E189" s="16"/>
      <c r="F189" s="19">
        <f t="shared" si="17"/>
        <v>5000000</v>
      </c>
      <c r="G189" s="19">
        <f t="shared" si="17"/>
        <v>5000000</v>
      </c>
      <c r="H189"/>
      <c r="J189"/>
    </row>
    <row r="190" spans="1:10" ht="31.5" x14ac:dyDescent="0.25">
      <c r="A190" s="21" t="s">
        <v>207</v>
      </c>
      <c r="B190" s="16" t="s">
        <v>1</v>
      </c>
      <c r="C190" s="16" t="s">
        <v>6</v>
      </c>
      <c r="D190" s="16" t="s">
        <v>367</v>
      </c>
      <c r="E190" s="16" t="s">
        <v>208</v>
      </c>
      <c r="F190" s="19">
        <f t="shared" si="17"/>
        <v>5000000</v>
      </c>
      <c r="G190" s="19">
        <f t="shared" si="17"/>
        <v>5000000</v>
      </c>
      <c r="H190"/>
      <c r="J190"/>
    </row>
    <row r="191" spans="1:10" ht="47.25" x14ac:dyDescent="0.25">
      <c r="A191" s="21" t="s">
        <v>209</v>
      </c>
      <c r="B191" s="16" t="s">
        <v>1</v>
      </c>
      <c r="C191" s="16" t="s">
        <v>6</v>
      </c>
      <c r="D191" s="16" t="s">
        <v>367</v>
      </c>
      <c r="E191" s="16" t="s">
        <v>210</v>
      </c>
      <c r="F191" s="19">
        <v>5000000</v>
      </c>
      <c r="G191" s="19">
        <v>5000000</v>
      </c>
      <c r="H191"/>
      <c r="J191"/>
    </row>
    <row r="192" spans="1:10" ht="31.5" x14ac:dyDescent="0.25">
      <c r="A192" s="15" t="s">
        <v>368</v>
      </c>
      <c r="B192" s="16" t="s">
        <v>1</v>
      </c>
      <c r="C192" s="16" t="s">
        <v>362</v>
      </c>
      <c r="D192" s="16" t="s">
        <v>369</v>
      </c>
      <c r="E192" s="16"/>
      <c r="F192" s="19">
        <f>F193</f>
        <v>13284769.15</v>
      </c>
      <c r="G192" s="19">
        <f>G193</f>
        <v>6961460.6299999999</v>
      </c>
      <c r="H192"/>
      <c r="J192"/>
    </row>
    <row r="193" spans="1:10" ht="31.5" x14ac:dyDescent="0.25">
      <c r="A193" s="15" t="s">
        <v>67</v>
      </c>
      <c r="B193" s="16" t="s">
        <v>1</v>
      </c>
      <c r="C193" s="22" t="s">
        <v>353</v>
      </c>
      <c r="D193" s="34" t="s">
        <v>370</v>
      </c>
      <c r="E193" s="22" t="s">
        <v>188</v>
      </c>
      <c r="F193" s="19">
        <f>F194+F196+F198</f>
        <v>13284769.15</v>
      </c>
      <c r="G193" s="19">
        <f>G194+G196+G198</f>
        <v>6961460.6299999999</v>
      </c>
      <c r="H193"/>
      <c r="J193"/>
    </row>
    <row r="194" spans="1:10" ht="78.75" x14ac:dyDescent="0.25">
      <c r="A194" s="21" t="s">
        <v>203</v>
      </c>
      <c r="B194" s="16" t="s">
        <v>1</v>
      </c>
      <c r="C194" s="22" t="s">
        <v>353</v>
      </c>
      <c r="D194" s="34" t="s">
        <v>370</v>
      </c>
      <c r="E194" s="22" t="s">
        <v>204</v>
      </c>
      <c r="F194" s="19">
        <f>F195</f>
        <v>11215327</v>
      </c>
      <c r="G194" s="19">
        <f>G195</f>
        <v>5825114.5199999996</v>
      </c>
      <c r="H194"/>
      <c r="J194"/>
    </row>
    <row r="195" spans="1:10" ht="31.5" x14ac:dyDescent="0.25">
      <c r="A195" s="21" t="s">
        <v>225</v>
      </c>
      <c r="B195" s="16" t="s">
        <v>1</v>
      </c>
      <c r="C195" s="22" t="s">
        <v>353</v>
      </c>
      <c r="D195" s="34" t="s">
        <v>370</v>
      </c>
      <c r="E195" s="22" t="s">
        <v>236</v>
      </c>
      <c r="F195" s="19">
        <v>11215327</v>
      </c>
      <c r="G195" s="19">
        <v>5825114.5199999996</v>
      </c>
      <c r="H195"/>
      <c r="J195"/>
    </row>
    <row r="196" spans="1:10" ht="31.5" x14ac:dyDescent="0.25">
      <c r="A196" s="21" t="s">
        <v>207</v>
      </c>
      <c r="B196" s="16" t="s">
        <v>1</v>
      </c>
      <c r="C196" s="22" t="s">
        <v>353</v>
      </c>
      <c r="D196" s="34" t="s">
        <v>370</v>
      </c>
      <c r="E196" s="22" t="s">
        <v>208</v>
      </c>
      <c r="F196" s="19">
        <f>F197</f>
        <v>2059942.15</v>
      </c>
      <c r="G196" s="19">
        <f>G197</f>
        <v>1126846.1100000001</v>
      </c>
      <c r="H196"/>
      <c r="J196"/>
    </row>
    <row r="197" spans="1:10" ht="47.25" x14ac:dyDescent="0.25">
      <c r="A197" s="21" t="s">
        <v>209</v>
      </c>
      <c r="B197" s="16" t="s">
        <v>1</v>
      </c>
      <c r="C197" s="22" t="s">
        <v>353</v>
      </c>
      <c r="D197" s="34" t="s">
        <v>370</v>
      </c>
      <c r="E197" s="22" t="s">
        <v>210</v>
      </c>
      <c r="F197" s="19">
        <v>2059942.15</v>
      </c>
      <c r="G197" s="19">
        <v>1126846.1100000001</v>
      </c>
      <c r="H197"/>
      <c r="J197"/>
    </row>
    <row r="198" spans="1:10" ht="15.75" x14ac:dyDescent="0.25">
      <c r="A198" s="44" t="s">
        <v>433</v>
      </c>
      <c r="B198" s="16" t="s">
        <v>1</v>
      </c>
      <c r="C198" s="22" t="s">
        <v>353</v>
      </c>
      <c r="D198" s="34" t="s">
        <v>370</v>
      </c>
      <c r="E198" s="22">
        <v>800</v>
      </c>
      <c r="F198" s="19">
        <f>F199</f>
        <v>9500</v>
      </c>
      <c r="G198" s="19">
        <f>G199</f>
        <v>9500</v>
      </c>
      <c r="H198"/>
      <c r="J198"/>
    </row>
    <row r="199" spans="1:10" ht="15.75" x14ac:dyDescent="0.25">
      <c r="A199" s="44" t="s">
        <v>229</v>
      </c>
      <c r="B199" s="16" t="s">
        <v>1</v>
      </c>
      <c r="C199" s="22" t="s">
        <v>353</v>
      </c>
      <c r="D199" s="34" t="s">
        <v>370</v>
      </c>
      <c r="E199" s="22">
        <v>850</v>
      </c>
      <c r="F199" s="19">
        <v>9500</v>
      </c>
      <c r="G199" s="19">
        <v>9500</v>
      </c>
      <c r="H199"/>
      <c r="J199"/>
    </row>
    <row r="200" spans="1:10" ht="47.25" x14ac:dyDescent="0.25">
      <c r="A200" s="21" t="s">
        <v>68</v>
      </c>
      <c r="B200" s="13" t="s">
        <v>1</v>
      </c>
      <c r="C200" s="13" t="s">
        <v>353</v>
      </c>
      <c r="D200" s="13" t="s">
        <v>371</v>
      </c>
      <c r="E200" s="22"/>
      <c r="F200" s="19">
        <f>F203+F201</f>
        <v>665267.21</v>
      </c>
      <c r="G200" s="19">
        <f>G203+G201</f>
        <v>484969.82</v>
      </c>
      <c r="H200"/>
      <c r="J200"/>
    </row>
    <row r="201" spans="1:10" ht="78.75" x14ac:dyDescent="0.25">
      <c r="A201" s="21" t="s">
        <v>203</v>
      </c>
      <c r="B201" s="13" t="s">
        <v>1</v>
      </c>
      <c r="C201" s="13" t="s">
        <v>353</v>
      </c>
      <c r="D201" s="13" t="s">
        <v>371</v>
      </c>
      <c r="E201" s="22">
        <v>100</v>
      </c>
      <c r="F201" s="19">
        <f>F202</f>
        <v>245862.21</v>
      </c>
      <c r="G201" s="19">
        <f>G202</f>
        <v>161302.32</v>
      </c>
      <c r="H201"/>
      <c r="J201"/>
    </row>
    <row r="202" spans="1:10" ht="31.5" x14ac:dyDescent="0.25">
      <c r="A202" s="21" t="s">
        <v>225</v>
      </c>
      <c r="B202" s="13" t="s">
        <v>1</v>
      </c>
      <c r="C202" s="13" t="s">
        <v>353</v>
      </c>
      <c r="D202" s="13" t="s">
        <v>371</v>
      </c>
      <c r="E202" s="22">
        <v>110</v>
      </c>
      <c r="F202" s="19">
        <v>245862.21</v>
      </c>
      <c r="G202" s="19">
        <v>161302.32</v>
      </c>
      <c r="H202"/>
      <c r="J202"/>
    </row>
    <row r="203" spans="1:10" ht="31.5" x14ac:dyDescent="0.25">
      <c r="A203" s="21" t="s">
        <v>207</v>
      </c>
      <c r="B203" s="16" t="s">
        <v>1</v>
      </c>
      <c r="C203" s="22" t="s">
        <v>353</v>
      </c>
      <c r="D203" s="13" t="s">
        <v>371</v>
      </c>
      <c r="E203" s="22" t="s">
        <v>208</v>
      </c>
      <c r="F203" s="19">
        <f>F204</f>
        <v>419405</v>
      </c>
      <c r="G203" s="19">
        <f>G204</f>
        <v>323667.5</v>
      </c>
      <c r="H203"/>
      <c r="J203"/>
    </row>
    <row r="204" spans="1:10" ht="47.25" x14ac:dyDescent="0.25">
      <c r="A204" s="21" t="s">
        <v>209</v>
      </c>
      <c r="B204" s="16" t="s">
        <v>1</v>
      </c>
      <c r="C204" s="22" t="s">
        <v>353</v>
      </c>
      <c r="D204" s="13" t="s">
        <v>371</v>
      </c>
      <c r="E204" s="22" t="s">
        <v>210</v>
      </c>
      <c r="F204" s="19">
        <v>419405</v>
      </c>
      <c r="G204" s="19">
        <v>323667.5</v>
      </c>
      <c r="H204"/>
      <c r="J204"/>
    </row>
    <row r="205" spans="1:10" ht="31.5" x14ac:dyDescent="0.25">
      <c r="A205" s="35" t="s">
        <v>372</v>
      </c>
      <c r="B205" s="16" t="s">
        <v>1</v>
      </c>
      <c r="C205" s="36" t="s">
        <v>6</v>
      </c>
      <c r="D205" s="34" t="s">
        <v>373</v>
      </c>
      <c r="E205" s="22"/>
      <c r="F205" s="19">
        <f>F206</f>
        <v>595528</v>
      </c>
      <c r="G205" s="19">
        <f>G206</f>
        <v>236050</v>
      </c>
      <c r="H205"/>
      <c r="J205"/>
    </row>
    <row r="206" spans="1:10" ht="63" x14ac:dyDescent="0.25">
      <c r="A206" s="15" t="s">
        <v>374</v>
      </c>
      <c r="B206" s="16" t="s">
        <v>1</v>
      </c>
      <c r="C206" s="36" t="s">
        <v>6</v>
      </c>
      <c r="D206" s="34" t="s">
        <v>375</v>
      </c>
      <c r="E206" s="22"/>
      <c r="F206" s="19">
        <f>F207+F210</f>
        <v>595528</v>
      </c>
      <c r="G206" s="19">
        <f>G207+G210</f>
        <v>236050</v>
      </c>
      <c r="H206"/>
      <c r="J206"/>
    </row>
    <row r="207" spans="1:10" ht="31.5" x14ac:dyDescent="0.25">
      <c r="A207" s="15" t="s">
        <v>69</v>
      </c>
      <c r="B207" s="16" t="s">
        <v>1</v>
      </c>
      <c r="C207" s="36" t="s">
        <v>6</v>
      </c>
      <c r="D207" s="34" t="s">
        <v>376</v>
      </c>
      <c r="E207" s="22"/>
      <c r="F207" s="19">
        <f>F208</f>
        <v>523600</v>
      </c>
      <c r="G207" s="19">
        <f>G208</f>
        <v>236050</v>
      </c>
      <c r="H207"/>
      <c r="J207"/>
    </row>
    <row r="208" spans="1:10" ht="31.5" x14ac:dyDescent="0.25">
      <c r="A208" s="21" t="s">
        <v>207</v>
      </c>
      <c r="B208" s="16" t="s">
        <v>1</v>
      </c>
      <c r="C208" s="22" t="s">
        <v>353</v>
      </c>
      <c r="D208" s="34" t="s">
        <v>376</v>
      </c>
      <c r="E208" s="22" t="s">
        <v>208</v>
      </c>
      <c r="F208" s="19">
        <f>F209</f>
        <v>523600</v>
      </c>
      <c r="G208" s="19">
        <f>G209</f>
        <v>236050</v>
      </c>
      <c r="H208"/>
      <c r="J208"/>
    </row>
    <row r="209" spans="1:10" ht="47.25" x14ac:dyDescent="0.25">
      <c r="A209" s="21" t="s">
        <v>209</v>
      </c>
      <c r="B209" s="16" t="s">
        <v>1</v>
      </c>
      <c r="C209" s="22" t="s">
        <v>353</v>
      </c>
      <c r="D209" s="34" t="s">
        <v>376</v>
      </c>
      <c r="E209" s="22" t="s">
        <v>210</v>
      </c>
      <c r="F209" s="19">
        <v>523600</v>
      </c>
      <c r="G209" s="19">
        <v>236050</v>
      </c>
      <c r="H209"/>
      <c r="J209"/>
    </row>
    <row r="210" spans="1:10" ht="31.5" x14ac:dyDescent="0.25">
      <c r="A210" s="21" t="s">
        <v>377</v>
      </c>
      <c r="B210" s="16" t="s">
        <v>1</v>
      </c>
      <c r="C210" s="22" t="s">
        <v>353</v>
      </c>
      <c r="D210" s="16" t="s">
        <v>378</v>
      </c>
      <c r="E210" s="22"/>
      <c r="F210" s="19">
        <f>F211</f>
        <v>71928</v>
      </c>
      <c r="G210" s="19">
        <f>G211</f>
        <v>0</v>
      </c>
      <c r="H210"/>
      <c r="J210"/>
    </row>
    <row r="211" spans="1:10" ht="31.5" x14ac:dyDescent="0.25">
      <c r="A211" s="21" t="s">
        <v>207</v>
      </c>
      <c r="B211" s="16" t="s">
        <v>1</v>
      </c>
      <c r="C211" s="22" t="s">
        <v>353</v>
      </c>
      <c r="D211" s="16" t="s">
        <v>378</v>
      </c>
      <c r="E211" s="22" t="s">
        <v>208</v>
      </c>
      <c r="F211" s="19">
        <f>F212</f>
        <v>71928</v>
      </c>
      <c r="G211" s="19">
        <f>G212</f>
        <v>0</v>
      </c>
      <c r="H211"/>
      <c r="J211"/>
    </row>
    <row r="212" spans="1:10" ht="47.25" x14ac:dyDescent="0.25">
      <c r="A212" s="21" t="s">
        <v>209</v>
      </c>
      <c r="B212" s="16" t="s">
        <v>1</v>
      </c>
      <c r="C212" s="22" t="s">
        <v>353</v>
      </c>
      <c r="D212" s="16" t="s">
        <v>378</v>
      </c>
      <c r="E212" s="22" t="s">
        <v>210</v>
      </c>
      <c r="F212" s="19">
        <v>71928</v>
      </c>
      <c r="G212" s="19"/>
      <c r="H212"/>
      <c r="J212"/>
    </row>
    <row r="213" spans="1:10" ht="47.25" x14ac:dyDescent="0.25">
      <c r="A213" s="21" t="s">
        <v>59</v>
      </c>
      <c r="B213" s="16" t="s">
        <v>1</v>
      </c>
      <c r="C213" s="22" t="s">
        <v>353</v>
      </c>
      <c r="D213" s="16" t="s">
        <v>333</v>
      </c>
      <c r="E213" s="16"/>
      <c r="F213" s="19">
        <f t="shared" ref="F213:G214" si="18">F214</f>
        <v>623994.6</v>
      </c>
      <c r="G213" s="19">
        <f t="shared" si="18"/>
        <v>138000</v>
      </c>
      <c r="H213"/>
      <c r="J213"/>
    </row>
    <row r="214" spans="1:10" ht="31.5" x14ac:dyDescent="0.25">
      <c r="A214" s="21" t="s">
        <v>207</v>
      </c>
      <c r="B214" s="16" t="s">
        <v>1</v>
      </c>
      <c r="C214" s="22" t="s">
        <v>353</v>
      </c>
      <c r="D214" s="16" t="s">
        <v>333</v>
      </c>
      <c r="E214" s="16" t="s">
        <v>208</v>
      </c>
      <c r="F214" s="19">
        <f t="shared" si="18"/>
        <v>623994.6</v>
      </c>
      <c r="G214" s="19">
        <f t="shared" si="18"/>
        <v>138000</v>
      </c>
      <c r="H214"/>
      <c r="J214"/>
    </row>
    <row r="215" spans="1:10" ht="47.25" x14ac:dyDescent="0.25">
      <c r="A215" s="21" t="s">
        <v>209</v>
      </c>
      <c r="B215" s="16" t="s">
        <v>1</v>
      </c>
      <c r="C215" s="22" t="s">
        <v>353</v>
      </c>
      <c r="D215" s="16" t="s">
        <v>333</v>
      </c>
      <c r="E215" s="16" t="s">
        <v>210</v>
      </c>
      <c r="F215" s="19">
        <v>623994.6</v>
      </c>
      <c r="G215" s="19">
        <v>138000</v>
      </c>
      <c r="H215"/>
      <c r="J215"/>
    </row>
    <row r="216" spans="1:10" ht="15.75" x14ac:dyDescent="0.25">
      <c r="A216" s="17" t="s">
        <v>379</v>
      </c>
      <c r="B216" s="18" t="s">
        <v>1</v>
      </c>
      <c r="C216" s="18" t="s">
        <v>380</v>
      </c>
      <c r="D216" s="16"/>
      <c r="E216" s="18"/>
      <c r="F216" s="14">
        <f>F224+F231+F217</f>
        <v>670388.96</v>
      </c>
      <c r="G216" s="14">
        <f>G224+G231+G217</f>
        <v>293032.33</v>
      </c>
    </row>
    <row r="217" spans="1:10" ht="15.75" x14ac:dyDescent="0.25">
      <c r="A217" s="21" t="s">
        <v>60</v>
      </c>
      <c r="B217" s="16" t="s">
        <v>1</v>
      </c>
      <c r="C217" s="16" t="s">
        <v>381</v>
      </c>
      <c r="D217" s="16"/>
      <c r="E217" s="16"/>
      <c r="F217" s="19">
        <f t="shared" ref="F217:G222" si="19">F218</f>
        <v>240000</v>
      </c>
      <c r="G217" s="19">
        <f t="shared" si="19"/>
        <v>85062.06</v>
      </c>
    </row>
    <row r="218" spans="1:10" ht="47.25" x14ac:dyDescent="0.25">
      <c r="A218" s="21" t="s">
        <v>382</v>
      </c>
      <c r="B218" s="16" t="s">
        <v>1</v>
      </c>
      <c r="C218" s="16" t="s">
        <v>381</v>
      </c>
      <c r="D218" s="16" t="s">
        <v>383</v>
      </c>
      <c r="E218" s="16"/>
      <c r="F218" s="19">
        <f>F219</f>
        <v>240000</v>
      </c>
      <c r="G218" s="19">
        <f>G219</f>
        <v>85062.06</v>
      </c>
    </row>
    <row r="219" spans="1:10" ht="31.5" x14ac:dyDescent="0.25">
      <c r="A219" s="21" t="s">
        <v>384</v>
      </c>
      <c r="B219" s="16" t="s">
        <v>1</v>
      </c>
      <c r="C219" s="16" t="s">
        <v>381</v>
      </c>
      <c r="D219" s="16" t="s">
        <v>385</v>
      </c>
      <c r="E219" s="16"/>
      <c r="F219" s="19">
        <f t="shared" si="19"/>
        <v>240000</v>
      </c>
      <c r="G219" s="19">
        <f t="shared" si="19"/>
        <v>85062.06</v>
      </c>
    </row>
    <row r="220" spans="1:10" ht="47.25" x14ac:dyDescent="0.25">
      <c r="A220" s="21" t="s">
        <v>386</v>
      </c>
      <c r="B220" s="16" t="s">
        <v>1</v>
      </c>
      <c r="C220" s="16" t="s">
        <v>381</v>
      </c>
      <c r="D220" s="16" t="s">
        <v>387</v>
      </c>
      <c r="E220" s="16"/>
      <c r="F220" s="19">
        <f t="shared" si="19"/>
        <v>240000</v>
      </c>
      <c r="G220" s="19">
        <f t="shared" si="19"/>
        <v>85062.06</v>
      </c>
    </row>
    <row r="221" spans="1:10" ht="47.25" x14ac:dyDescent="0.25">
      <c r="A221" s="21" t="s">
        <v>61</v>
      </c>
      <c r="B221" s="16" t="s">
        <v>1</v>
      </c>
      <c r="C221" s="16" t="s">
        <v>381</v>
      </c>
      <c r="D221" s="16" t="s">
        <v>388</v>
      </c>
      <c r="E221" s="16"/>
      <c r="F221" s="19">
        <f t="shared" si="19"/>
        <v>240000</v>
      </c>
      <c r="G221" s="19">
        <f t="shared" si="19"/>
        <v>85062.06</v>
      </c>
    </row>
    <row r="222" spans="1:10" ht="31.5" x14ac:dyDescent="0.25">
      <c r="A222" s="21" t="s">
        <v>226</v>
      </c>
      <c r="B222" s="16" t="s">
        <v>1</v>
      </c>
      <c r="C222" s="16" t="s">
        <v>381</v>
      </c>
      <c r="D222" s="16" t="s">
        <v>388</v>
      </c>
      <c r="E222" s="16" t="s">
        <v>227</v>
      </c>
      <c r="F222" s="19">
        <f t="shared" si="19"/>
        <v>240000</v>
      </c>
      <c r="G222" s="19">
        <f t="shared" si="19"/>
        <v>85062.06</v>
      </c>
    </row>
    <row r="223" spans="1:10" ht="31.5" x14ac:dyDescent="0.25">
      <c r="A223" s="21" t="s">
        <v>389</v>
      </c>
      <c r="B223" s="16" t="s">
        <v>1</v>
      </c>
      <c r="C223" s="16" t="s">
        <v>381</v>
      </c>
      <c r="D223" s="16" t="s">
        <v>388</v>
      </c>
      <c r="E223" s="16" t="s">
        <v>2</v>
      </c>
      <c r="F223" s="19">
        <v>240000</v>
      </c>
      <c r="G223" s="19">
        <v>85062.06</v>
      </c>
    </row>
    <row r="224" spans="1:10" ht="15.75" x14ac:dyDescent="0.25">
      <c r="A224" s="15" t="s">
        <v>62</v>
      </c>
      <c r="B224" s="16" t="s">
        <v>1</v>
      </c>
      <c r="C224" s="16" t="s">
        <v>390</v>
      </c>
      <c r="D224" s="16"/>
      <c r="E224" s="16"/>
      <c r="F224" s="19">
        <f t="shared" ref="F224:G229" si="20">F225</f>
        <v>110388.96</v>
      </c>
      <c r="G224" s="19">
        <f t="shared" si="20"/>
        <v>54645.04</v>
      </c>
    </row>
    <row r="225" spans="1:7" ht="47.25" x14ac:dyDescent="0.25">
      <c r="A225" s="15" t="s">
        <v>382</v>
      </c>
      <c r="B225" s="16" t="s">
        <v>1</v>
      </c>
      <c r="C225" s="16" t="s">
        <v>390</v>
      </c>
      <c r="D225" s="16" t="s">
        <v>383</v>
      </c>
      <c r="E225" s="16"/>
      <c r="F225" s="19">
        <f t="shared" si="20"/>
        <v>110388.96</v>
      </c>
      <c r="G225" s="19">
        <f t="shared" si="20"/>
        <v>54645.04</v>
      </c>
    </row>
    <row r="226" spans="1:7" ht="31.5" x14ac:dyDescent="0.25">
      <c r="A226" s="15" t="s">
        <v>384</v>
      </c>
      <c r="B226" s="16" t="s">
        <v>1</v>
      </c>
      <c r="C226" s="16" t="s">
        <v>390</v>
      </c>
      <c r="D226" s="16" t="s">
        <v>385</v>
      </c>
      <c r="E226" s="16"/>
      <c r="F226" s="19">
        <f t="shared" si="20"/>
        <v>110388.96</v>
      </c>
      <c r="G226" s="19">
        <f t="shared" si="20"/>
        <v>54645.04</v>
      </c>
    </row>
    <row r="227" spans="1:7" ht="63" x14ac:dyDescent="0.25">
      <c r="A227" s="15" t="s">
        <v>391</v>
      </c>
      <c r="B227" s="16" t="s">
        <v>1</v>
      </c>
      <c r="C227" s="16" t="s">
        <v>390</v>
      </c>
      <c r="D227" s="16" t="s">
        <v>392</v>
      </c>
      <c r="E227" s="16"/>
      <c r="F227" s="19">
        <f t="shared" si="20"/>
        <v>110388.96</v>
      </c>
      <c r="G227" s="19">
        <f t="shared" si="20"/>
        <v>54645.04</v>
      </c>
    </row>
    <row r="228" spans="1:7" ht="94.5" x14ac:dyDescent="0.25">
      <c r="A228" s="15" t="s">
        <v>393</v>
      </c>
      <c r="B228" s="16" t="s">
        <v>1</v>
      </c>
      <c r="C228" s="16" t="s">
        <v>390</v>
      </c>
      <c r="D228" s="16" t="s">
        <v>394</v>
      </c>
      <c r="E228" s="16"/>
      <c r="F228" s="19">
        <f t="shared" si="20"/>
        <v>110388.96</v>
      </c>
      <c r="G228" s="19">
        <f t="shared" si="20"/>
        <v>54645.04</v>
      </c>
    </row>
    <row r="229" spans="1:7" ht="15.75" x14ac:dyDescent="0.25">
      <c r="A229" s="15" t="s">
        <v>395</v>
      </c>
      <c r="B229" s="16" t="s">
        <v>1</v>
      </c>
      <c r="C229" s="16" t="s">
        <v>390</v>
      </c>
      <c r="D229" s="16" t="s">
        <v>394</v>
      </c>
      <c r="E229" s="16" t="s">
        <v>9</v>
      </c>
      <c r="F229" s="19">
        <f t="shared" si="20"/>
        <v>110388.96</v>
      </c>
      <c r="G229" s="19">
        <f t="shared" si="20"/>
        <v>54645.04</v>
      </c>
    </row>
    <row r="230" spans="1:7" ht="15.75" x14ac:dyDescent="0.25">
      <c r="A230" s="15" t="s">
        <v>396</v>
      </c>
      <c r="B230" s="16" t="s">
        <v>1</v>
      </c>
      <c r="C230" s="16" t="s">
        <v>390</v>
      </c>
      <c r="D230" s="16" t="s">
        <v>394</v>
      </c>
      <c r="E230" s="16" t="s">
        <v>7</v>
      </c>
      <c r="F230" s="19">
        <v>110388.96</v>
      </c>
      <c r="G230" s="19">
        <v>54645.04</v>
      </c>
    </row>
    <row r="231" spans="1:7" ht="15.75" x14ac:dyDescent="0.25">
      <c r="A231" s="15" t="s">
        <v>63</v>
      </c>
      <c r="B231" s="16" t="s">
        <v>1</v>
      </c>
      <c r="C231" s="16" t="s">
        <v>397</v>
      </c>
      <c r="D231" s="16"/>
      <c r="E231" s="16"/>
      <c r="F231" s="19">
        <f>F232</f>
        <v>320000</v>
      </c>
      <c r="G231" s="19">
        <f>G232</f>
        <v>153325.23000000001</v>
      </c>
    </row>
    <row r="232" spans="1:7" ht="47.25" x14ac:dyDescent="0.25">
      <c r="A232" s="15" t="s">
        <v>398</v>
      </c>
      <c r="B232" s="16" t="s">
        <v>1</v>
      </c>
      <c r="C232" s="16" t="s">
        <v>397</v>
      </c>
      <c r="D232" s="16" t="s">
        <v>383</v>
      </c>
      <c r="E232" s="16"/>
      <c r="F232" s="19">
        <f>F235</f>
        <v>320000</v>
      </c>
      <c r="G232" s="19">
        <f>G235</f>
        <v>153325.23000000001</v>
      </c>
    </row>
    <row r="233" spans="1:7" ht="31.5" x14ac:dyDescent="0.25">
      <c r="A233" s="15" t="s">
        <v>384</v>
      </c>
      <c r="B233" s="16" t="s">
        <v>1</v>
      </c>
      <c r="C233" s="16" t="s">
        <v>397</v>
      </c>
      <c r="D233" s="16" t="s">
        <v>385</v>
      </c>
      <c r="E233" s="16"/>
      <c r="F233" s="19">
        <f>F234</f>
        <v>320000</v>
      </c>
      <c r="G233" s="19">
        <f>G234</f>
        <v>153325.23000000001</v>
      </c>
    </row>
    <row r="234" spans="1:7" ht="31.5" x14ac:dyDescent="0.25">
      <c r="A234" s="15" t="s">
        <v>399</v>
      </c>
      <c r="B234" s="16" t="s">
        <v>1</v>
      </c>
      <c r="C234" s="16" t="s">
        <v>397</v>
      </c>
      <c r="D234" s="16" t="s">
        <v>400</v>
      </c>
      <c r="E234" s="16"/>
      <c r="F234" s="19">
        <f>F235</f>
        <v>320000</v>
      </c>
      <c r="G234" s="19">
        <f>G235</f>
        <v>153325.23000000001</v>
      </c>
    </row>
    <row r="235" spans="1:7" ht="15.75" x14ac:dyDescent="0.25">
      <c r="A235" s="15" t="s">
        <v>64</v>
      </c>
      <c r="B235" s="16" t="s">
        <v>1</v>
      </c>
      <c r="C235" s="16" t="s">
        <v>397</v>
      </c>
      <c r="D235" s="16" t="s">
        <v>401</v>
      </c>
      <c r="E235" s="16"/>
      <c r="F235" s="19">
        <f>F238+F240+F236</f>
        <v>320000</v>
      </c>
      <c r="G235" s="19">
        <f>G238+G240+G236</f>
        <v>153325.23000000001</v>
      </c>
    </row>
    <row r="236" spans="1:7" ht="31.5" x14ac:dyDescent="0.25">
      <c r="A236" s="21" t="s">
        <v>207</v>
      </c>
      <c r="B236" s="16" t="s">
        <v>1</v>
      </c>
      <c r="C236" s="16" t="s">
        <v>397</v>
      </c>
      <c r="D236" s="16" t="s">
        <v>401</v>
      </c>
      <c r="E236" s="16" t="s">
        <v>208</v>
      </c>
      <c r="F236" s="19">
        <f>F237</f>
        <v>10000</v>
      </c>
      <c r="G236" s="19">
        <f>G237</f>
        <v>0</v>
      </c>
    </row>
    <row r="237" spans="1:7" ht="26.25" x14ac:dyDescent="0.25">
      <c r="A237" s="27" t="s">
        <v>209</v>
      </c>
      <c r="B237" s="16" t="s">
        <v>1</v>
      </c>
      <c r="C237" s="16" t="s">
        <v>397</v>
      </c>
      <c r="D237" s="16" t="s">
        <v>401</v>
      </c>
      <c r="E237" s="16" t="s">
        <v>210</v>
      </c>
      <c r="F237" s="19">
        <v>10000</v>
      </c>
      <c r="G237" s="19"/>
    </row>
    <row r="238" spans="1:7" ht="31.5" x14ac:dyDescent="0.25">
      <c r="A238" s="15" t="s">
        <v>226</v>
      </c>
      <c r="B238" s="16" t="s">
        <v>1</v>
      </c>
      <c r="C238" s="16" t="s">
        <v>397</v>
      </c>
      <c r="D238" s="16" t="s">
        <v>401</v>
      </c>
      <c r="E238" s="16" t="s">
        <v>227</v>
      </c>
      <c r="F238" s="19">
        <f>F239</f>
        <v>10000</v>
      </c>
      <c r="G238" s="19">
        <f>G239</f>
        <v>0</v>
      </c>
    </row>
    <row r="239" spans="1:7" ht="31.5" x14ac:dyDescent="0.25">
      <c r="A239" s="37" t="s">
        <v>402</v>
      </c>
      <c r="B239" s="16" t="s">
        <v>1</v>
      </c>
      <c r="C239" s="16" t="s">
        <v>397</v>
      </c>
      <c r="D239" s="16" t="s">
        <v>401</v>
      </c>
      <c r="E239" s="16" t="s">
        <v>403</v>
      </c>
      <c r="F239" s="19">
        <v>10000</v>
      </c>
      <c r="G239" s="19"/>
    </row>
    <row r="240" spans="1:7" ht="47.25" x14ac:dyDescent="0.25">
      <c r="A240" s="15" t="s">
        <v>404</v>
      </c>
      <c r="B240" s="16" t="s">
        <v>1</v>
      </c>
      <c r="C240" s="16" t="s">
        <v>397</v>
      </c>
      <c r="D240" s="16" t="s">
        <v>401</v>
      </c>
      <c r="E240" s="16" t="s">
        <v>405</v>
      </c>
      <c r="F240" s="19">
        <f>F241</f>
        <v>300000</v>
      </c>
      <c r="G240" s="19">
        <f>G241</f>
        <v>153325.23000000001</v>
      </c>
    </row>
    <row r="241" spans="1:7" ht="47.25" x14ac:dyDescent="0.25">
      <c r="A241" s="15" t="s">
        <v>406</v>
      </c>
      <c r="B241" s="16" t="s">
        <v>1</v>
      </c>
      <c r="C241" s="16" t="s">
        <v>397</v>
      </c>
      <c r="D241" s="16" t="s">
        <v>401</v>
      </c>
      <c r="E241" s="16" t="s">
        <v>407</v>
      </c>
      <c r="F241" s="19">
        <v>300000</v>
      </c>
      <c r="G241" s="19">
        <v>153325.23000000001</v>
      </c>
    </row>
    <row r="242" spans="1:7" ht="15.75" x14ac:dyDescent="0.25">
      <c r="A242" s="17" t="s">
        <v>408</v>
      </c>
      <c r="B242" s="18" t="s">
        <v>1</v>
      </c>
      <c r="C242" s="18" t="s">
        <v>409</v>
      </c>
      <c r="D242" s="20"/>
      <c r="E242" s="18"/>
      <c r="F242" s="38">
        <f t="shared" ref="F242:G247" si="21">F243</f>
        <v>7931181</v>
      </c>
      <c r="G242" s="14">
        <f t="shared" si="21"/>
        <v>4124158.53</v>
      </c>
    </row>
    <row r="243" spans="1:7" ht="15.75" x14ac:dyDescent="0.25">
      <c r="A243" s="15" t="s">
        <v>410</v>
      </c>
      <c r="B243" s="16" t="s">
        <v>1</v>
      </c>
      <c r="C243" s="16" t="s">
        <v>411</v>
      </c>
      <c r="D243" s="20"/>
      <c r="E243" s="16"/>
      <c r="F243" s="39">
        <f t="shared" si="21"/>
        <v>7931181</v>
      </c>
      <c r="G243" s="19">
        <f t="shared" si="21"/>
        <v>4124158.53</v>
      </c>
    </row>
    <row r="244" spans="1:7" ht="47.25" x14ac:dyDescent="0.25">
      <c r="A244" s="23" t="s">
        <v>412</v>
      </c>
      <c r="B244" s="16" t="s">
        <v>1</v>
      </c>
      <c r="C244" s="16" t="s">
        <v>411</v>
      </c>
      <c r="D244" s="16" t="s">
        <v>413</v>
      </c>
      <c r="E244" s="16"/>
      <c r="F244" s="39">
        <f t="shared" si="21"/>
        <v>7931181</v>
      </c>
      <c r="G244" s="19">
        <f t="shared" si="21"/>
        <v>4124158.53</v>
      </c>
    </row>
    <row r="245" spans="1:7" ht="78.75" x14ac:dyDescent="0.25">
      <c r="A245" s="23" t="s">
        <v>414</v>
      </c>
      <c r="B245" s="16" t="s">
        <v>1</v>
      </c>
      <c r="C245" s="16" t="s">
        <v>411</v>
      </c>
      <c r="D245" s="16" t="s">
        <v>415</v>
      </c>
      <c r="E245" s="16"/>
      <c r="F245" s="39">
        <f t="shared" si="21"/>
        <v>7931181</v>
      </c>
      <c r="G245" s="19">
        <f t="shared" si="21"/>
        <v>4124158.53</v>
      </c>
    </row>
    <row r="246" spans="1:7" ht="31.5" x14ac:dyDescent="0.25">
      <c r="A246" s="23" t="s">
        <v>65</v>
      </c>
      <c r="B246" s="16" t="s">
        <v>1</v>
      </c>
      <c r="C246" s="16" t="s">
        <v>411</v>
      </c>
      <c r="D246" s="16" t="s">
        <v>416</v>
      </c>
      <c r="E246" s="16"/>
      <c r="F246" s="39">
        <f t="shared" si="21"/>
        <v>7931181</v>
      </c>
      <c r="G246" s="19">
        <f t="shared" si="21"/>
        <v>4124158.53</v>
      </c>
    </row>
    <row r="247" spans="1:7" ht="47.25" x14ac:dyDescent="0.25">
      <c r="A247" s="23" t="s">
        <v>404</v>
      </c>
      <c r="B247" s="16" t="s">
        <v>1</v>
      </c>
      <c r="C247" s="16" t="s">
        <v>411</v>
      </c>
      <c r="D247" s="16" t="s">
        <v>416</v>
      </c>
      <c r="E247" s="16" t="s">
        <v>405</v>
      </c>
      <c r="F247" s="39">
        <f t="shared" si="21"/>
        <v>7931181</v>
      </c>
      <c r="G247" s="19">
        <f t="shared" si="21"/>
        <v>4124158.53</v>
      </c>
    </row>
    <row r="248" spans="1:7" ht="15.75" x14ac:dyDescent="0.25">
      <c r="A248" s="23" t="s">
        <v>417</v>
      </c>
      <c r="B248" s="16" t="s">
        <v>1</v>
      </c>
      <c r="C248" s="16" t="s">
        <v>411</v>
      </c>
      <c r="D248" s="16" t="s">
        <v>416</v>
      </c>
      <c r="E248" s="16" t="s">
        <v>10</v>
      </c>
      <c r="F248" s="39">
        <v>7931181</v>
      </c>
      <c r="G248" s="19">
        <v>4124158.53</v>
      </c>
    </row>
    <row r="249" spans="1:7" ht="15.75" x14ac:dyDescent="0.25">
      <c r="A249" s="17" t="s">
        <v>418</v>
      </c>
      <c r="B249" s="18" t="s">
        <v>1</v>
      </c>
      <c r="C249" s="18" t="s">
        <v>419</v>
      </c>
      <c r="D249" s="16"/>
      <c r="E249" s="18"/>
      <c r="F249" s="38">
        <f>F250+F254</f>
        <v>163712</v>
      </c>
      <c r="G249" s="14">
        <f>G250+G254</f>
        <v>98239.5</v>
      </c>
    </row>
    <row r="250" spans="1:7" ht="15.75" x14ac:dyDescent="0.25">
      <c r="A250" s="15" t="s">
        <v>75</v>
      </c>
      <c r="B250" s="16" t="s">
        <v>1</v>
      </c>
      <c r="C250" s="16" t="s">
        <v>420</v>
      </c>
      <c r="D250" s="16"/>
      <c r="E250" s="18"/>
      <c r="F250" s="39">
        <f t="shared" ref="F250:G252" si="22">F251</f>
        <v>83712</v>
      </c>
      <c r="G250" s="19">
        <f t="shared" si="22"/>
        <v>83712</v>
      </c>
    </row>
    <row r="251" spans="1:7" ht="78.75" x14ac:dyDescent="0.25">
      <c r="A251" s="15" t="s">
        <v>421</v>
      </c>
      <c r="B251" s="16" t="s">
        <v>1</v>
      </c>
      <c r="C251" s="16" t="s">
        <v>420</v>
      </c>
      <c r="D251" s="16" t="s">
        <v>422</v>
      </c>
      <c r="E251" s="18"/>
      <c r="F251" s="40">
        <f t="shared" si="22"/>
        <v>83712</v>
      </c>
      <c r="G251" s="19">
        <f t="shared" si="22"/>
        <v>83712</v>
      </c>
    </row>
    <row r="252" spans="1:7" ht="15.75" x14ac:dyDescent="0.25">
      <c r="A252" s="15" t="s">
        <v>395</v>
      </c>
      <c r="B252" s="16" t="s">
        <v>1</v>
      </c>
      <c r="C252" s="16" t="s">
        <v>420</v>
      </c>
      <c r="D252" s="16" t="s">
        <v>422</v>
      </c>
      <c r="E252" s="16" t="s">
        <v>9</v>
      </c>
      <c r="F252" s="40">
        <f t="shared" si="22"/>
        <v>83712</v>
      </c>
      <c r="G252" s="19">
        <f t="shared" si="22"/>
        <v>83712</v>
      </c>
    </row>
    <row r="253" spans="1:7" ht="15.75" x14ac:dyDescent="0.25">
      <c r="A253" s="15" t="s">
        <v>396</v>
      </c>
      <c r="B253" s="16" t="s">
        <v>1</v>
      </c>
      <c r="C253" s="16" t="s">
        <v>420</v>
      </c>
      <c r="D253" s="16" t="s">
        <v>422</v>
      </c>
      <c r="E253" s="16" t="s">
        <v>7</v>
      </c>
      <c r="F253" s="40">
        <v>83712</v>
      </c>
      <c r="G253" s="19">
        <v>83712</v>
      </c>
    </row>
    <row r="254" spans="1:7" ht="15.75" x14ac:dyDescent="0.25">
      <c r="A254" s="15" t="s">
        <v>66</v>
      </c>
      <c r="B254" s="16" t="s">
        <v>1</v>
      </c>
      <c r="C254" s="16" t="s">
        <v>423</v>
      </c>
      <c r="D254" s="16"/>
      <c r="E254" s="16"/>
      <c r="F254" s="39">
        <f t="shared" ref="F254:G257" si="23">F255</f>
        <v>80000</v>
      </c>
      <c r="G254" s="19">
        <f t="shared" si="23"/>
        <v>14527.5</v>
      </c>
    </row>
    <row r="255" spans="1:7" ht="31.5" x14ac:dyDescent="0.25">
      <c r="A255" s="15" t="s">
        <v>424</v>
      </c>
      <c r="B255" s="16" t="s">
        <v>1</v>
      </c>
      <c r="C255" s="16" t="s">
        <v>425</v>
      </c>
      <c r="D255" s="16" t="s">
        <v>426</v>
      </c>
      <c r="E255" s="16"/>
      <c r="F255" s="39">
        <f t="shared" si="23"/>
        <v>80000</v>
      </c>
      <c r="G255" s="19">
        <f t="shared" si="23"/>
        <v>14527.5</v>
      </c>
    </row>
    <row r="256" spans="1:7" ht="15.75" x14ac:dyDescent="0.25">
      <c r="A256" s="15" t="s">
        <v>427</v>
      </c>
      <c r="B256" s="16" t="s">
        <v>1</v>
      </c>
      <c r="C256" s="16" t="s">
        <v>423</v>
      </c>
      <c r="D256" s="16" t="s">
        <v>428</v>
      </c>
      <c r="E256" s="16"/>
      <c r="F256" s="39">
        <f t="shared" si="23"/>
        <v>80000</v>
      </c>
      <c r="G256" s="19">
        <f t="shared" si="23"/>
        <v>14527.5</v>
      </c>
    </row>
    <row r="257" spans="1:7" ht="31.5" x14ac:dyDescent="0.25">
      <c r="A257" s="23" t="s">
        <v>207</v>
      </c>
      <c r="B257" s="16" t="s">
        <v>1</v>
      </c>
      <c r="C257" s="16" t="s">
        <v>423</v>
      </c>
      <c r="D257" s="16" t="s">
        <v>428</v>
      </c>
      <c r="E257" s="16" t="s">
        <v>208</v>
      </c>
      <c r="F257" s="39">
        <f t="shared" si="23"/>
        <v>80000</v>
      </c>
      <c r="G257" s="19">
        <f t="shared" si="23"/>
        <v>14527.5</v>
      </c>
    </row>
    <row r="258" spans="1:7" ht="47.25" x14ac:dyDescent="0.25">
      <c r="A258" s="23" t="s">
        <v>209</v>
      </c>
      <c r="B258" s="16" t="s">
        <v>1</v>
      </c>
      <c r="C258" s="16" t="s">
        <v>423</v>
      </c>
      <c r="D258" s="16" t="s">
        <v>428</v>
      </c>
      <c r="E258" s="16" t="s">
        <v>210</v>
      </c>
      <c r="F258" s="39">
        <v>80000</v>
      </c>
      <c r="G258" s="19">
        <v>14527.5</v>
      </c>
    </row>
  </sheetData>
  <mergeCells count="2">
    <mergeCell ref="E1:G1"/>
    <mergeCell ref="A3:G3"/>
  </mergeCells>
  <pageMargins left="0.59055118110236227" right="0.39370078740157483" top="0.39370078740157483" bottom="0.39370078740157483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opLeftCell="A22" zoomScaleNormal="100" workbookViewId="0">
      <selection activeCell="A40" sqref="A40"/>
    </sheetView>
  </sheetViews>
  <sheetFormatPr defaultRowHeight="15" x14ac:dyDescent="0.25"/>
  <cols>
    <col min="1" max="1" width="56.42578125" customWidth="1"/>
    <col min="3" max="3" width="15.85546875" customWidth="1"/>
    <col min="4" max="4" width="10.28515625" customWidth="1"/>
    <col min="5" max="6" width="15.7109375" customWidth="1"/>
    <col min="7" max="7" width="22.42578125" customWidth="1"/>
  </cols>
  <sheetData>
    <row r="1" spans="1:15" ht="54" customHeight="1" x14ac:dyDescent="0.25">
      <c r="A1" s="57"/>
      <c r="B1" s="58"/>
      <c r="C1" s="99"/>
      <c r="D1" s="161" t="s">
        <v>479</v>
      </c>
      <c r="E1" s="161"/>
      <c r="F1" s="161"/>
      <c r="G1" s="50"/>
    </row>
    <row r="2" spans="1:15" ht="52.5" customHeight="1" x14ac:dyDescent="0.25">
      <c r="A2" s="160" t="s">
        <v>500</v>
      </c>
      <c r="B2" s="160"/>
      <c r="C2" s="160"/>
      <c r="D2" s="160"/>
      <c r="E2" s="160"/>
      <c r="F2" s="160"/>
      <c r="I2" s="160"/>
      <c r="J2" s="160"/>
      <c r="K2" s="160"/>
      <c r="L2" s="160"/>
      <c r="M2" s="160"/>
      <c r="N2" s="160"/>
      <c r="O2" s="160"/>
    </row>
    <row r="3" spans="1:15" x14ac:dyDescent="0.25">
      <c r="A3" s="57"/>
      <c r="B3" s="59"/>
      <c r="C3" s="57"/>
      <c r="D3" s="57"/>
      <c r="E3" s="60"/>
      <c r="F3" s="60" t="s">
        <v>81</v>
      </c>
    </row>
    <row r="4" spans="1:15" ht="69" customHeight="1" x14ac:dyDescent="0.25">
      <c r="A4" s="97" t="s">
        <v>82</v>
      </c>
      <c r="B4" s="97" t="s">
        <v>193</v>
      </c>
      <c r="C4" s="97" t="s">
        <v>191</v>
      </c>
      <c r="D4" s="97" t="s">
        <v>192</v>
      </c>
      <c r="E4" s="98" t="s">
        <v>194</v>
      </c>
      <c r="F4" s="96" t="s">
        <v>478</v>
      </c>
    </row>
    <row r="5" spans="1:15" s="150" customFormat="1" ht="11.25" x14ac:dyDescent="0.2">
      <c r="A5" s="148">
        <v>1</v>
      </c>
      <c r="B5" s="149">
        <v>3</v>
      </c>
      <c r="C5" s="149">
        <v>4</v>
      </c>
      <c r="D5" s="149">
        <v>5</v>
      </c>
      <c r="E5" s="149">
        <v>6</v>
      </c>
      <c r="F5" s="149">
        <v>7</v>
      </c>
    </row>
    <row r="6" spans="1:15" ht="15.75" x14ac:dyDescent="0.25">
      <c r="A6" s="63" t="s">
        <v>195</v>
      </c>
      <c r="B6" s="64"/>
      <c r="C6" s="64"/>
      <c r="D6" s="64"/>
      <c r="E6" s="65">
        <f>E7+E56+E65+E92+E127+E165+E180+E217+E243+E250</f>
        <v>95118888.329999998</v>
      </c>
      <c r="F6" s="65">
        <f>F7+F56+F65+F92+F127+F165+F180+F217+F243+F250</f>
        <v>35823717.259999998</v>
      </c>
    </row>
    <row r="7" spans="1:15" ht="15.75" x14ac:dyDescent="0.25">
      <c r="A7" s="66" t="s">
        <v>197</v>
      </c>
      <c r="B7" s="67" t="s">
        <v>198</v>
      </c>
      <c r="C7" s="68"/>
      <c r="D7" s="68"/>
      <c r="E7" s="65">
        <f>E8+E15+E25+E30</f>
        <v>26605774</v>
      </c>
      <c r="F7" s="65">
        <f>F8+F15+F25+F30</f>
        <v>10353111.310000001</v>
      </c>
    </row>
    <row r="8" spans="1:15" ht="53.25" customHeight="1" x14ac:dyDescent="0.25">
      <c r="A8" s="69" t="s">
        <v>34</v>
      </c>
      <c r="B8" s="68" t="s">
        <v>199</v>
      </c>
      <c r="C8" s="68"/>
      <c r="D8" s="68"/>
      <c r="E8" s="70">
        <f>E9</f>
        <v>315415</v>
      </c>
      <c r="F8" s="70">
        <f>F9</f>
        <v>49215.6</v>
      </c>
    </row>
    <row r="9" spans="1:15" ht="47.25" x14ac:dyDescent="0.25">
      <c r="A9" s="69" t="s">
        <v>200</v>
      </c>
      <c r="B9" s="68" t="s">
        <v>199</v>
      </c>
      <c r="C9" s="71" t="s">
        <v>201</v>
      </c>
      <c r="D9" s="68"/>
      <c r="E9" s="70">
        <f>E10</f>
        <v>315415</v>
      </c>
      <c r="F9" s="70">
        <f>F10</f>
        <v>49215.6</v>
      </c>
    </row>
    <row r="10" spans="1:15" ht="15.75" x14ac:dyDescent="0.25">
      <c r="A10" s="72" t="s">
        <v>35</v>
      </c>
      <c r="B10" s="68" t="s">
        <v>199</v>
      </c>
      <c r="C10" s="71" t="s">
        <v>202</v>
      </c>
      <c r="D10" s="68"/>
      <c r="E10" s="70">
        <f>E13+E11</f>
        <v>315415</v>
      </c>
      <c r="F10" s="70">
        <f>F13+F11</f>
        <v>49215.6</v>
      </c>
    </row>
    <row r="11" spans="1:15" ht="78.75" x14ac:dyDescent="0.25">
      <c r="A11" s="69" t="s">
        <v>203</v>
      </c>
      <c r="B11" s="68" t="s">
        <v>199</v>
      </c>
      <c r="C11" s="71" t="s">
        <v>202</v>
      </c>
      <c r="D11" s="71" t="s">
        <v>204</v>
      </c>
      <c r="E11" s="70">
        <f>E12</f>
        <v>292415</v>
      </c>
      <c r="F11" s="70">
        <f>F12</f>
        <v>49215.6</v>
      </c>
    </row>
    <row r="12" spans="1:15" ht="31.5" x14ac:dyDescent="0.25">
      <c r="A12" s="69" t="s">
        <v>205</v>
      </c>
      <c r="B12" s="68" t="s">
        <v>199</v>
      </c>
      <c r="C12" s="71" t="s">
        <v>202</v>
      </c>
      <c r="D12" s="71" t="s">
        <v>206</v>
      </c>
      <c r="E12" s="70">
        <v>292415</v>
      </c>
      <c r="F12" s="70">
        <v>49215.6</v>
      </c>
    </row>
    <row r="13" spans="1:15" ht="31.5" x14ac:dyDescent="0.25">
      <c r="A13" s="69" t="s">
        <v>207</v>
      </c>
      <c r="B13" s="71" t="s">
        <v>199</v>
      </c>
      <c r="C13" s="71" t="s">
        <v>202</v>
      </c>
      <c r="D13" s="71" t="s">
        <v>208</v>
      </c>
      <c r="E13" s="70">
        <f>E14</f>
        <v>23000</v>
      </c>
      <c r="F13" s="70">
        <f>F14</f>
        <v>0</v>
      </c>
    </row>
    <row r="14" spans="1:15" ht="31.5" x14ac:dyDescent="0.25">
      <c r="A14" s="69" t="s">
        <v>209</v>
      </c>
      <c r="B14" s="71" t="s">
        <v>199</v>
      </c>
      <c r="C14" s="71" t="s">
        <v>202</v>
      </c>
      <c r="D14" s="71" t="s">
        <v>210</v>
      </c>
      <c r="E14" s="70">
        <v>23000</v>
      </c>
      <c r="F14" s="70"/>
    </row>
    <row r="15" spans="1:15" ht="63" x14ac:dyDescent="0.25">
      <c r="A15" s="72" t="s">
        <v>36</v>
      </c>
      <c r="B15" s="68" t="s">
        <v>211</v>
      </c>
      <c r="C15" s="73"/>
      <c r="D15" s="68"/>
      <c r="E15" s="70">
        <f>E16</f>
        <v>15726757</v>
      </c>
      <c r="F15" s="70">
        <f>F16</f>
        <v>7339975.790000001</v>
      </c>
    </row>
    <row r="16" spans="1:15" ht="47.25" x14ac:dyDescent="0.25">
      <c r="A16" s="69" t="s">
        <v>200</v>
      </c>
      <c r="B16" s="68" t="s">
        <v>211</v>
      </c>
      <c r="C16" s="71" t="s">
        <v>201</v>
      </c>
      <c r="D16" s="68"/>
      <c r="E16" s="70">
        <f>E17+E22</f>
        <v>15726757</v>
      </c>
      <c r="F16" s="70">
        <f>F17+F22</f>
        <v>7339975.790000001</v>
      </c>
    </row>
    <row r="17" spans="1:8" ht="15.75" x14ac:dyDescent="0.25">
      <c r="A17" s="69" t="s">
        <v>35</v>
      </c>
      <c r="B17" s="71" t="s">
        <v>212</v>
      </c>
      <c r="C17" s="71" t="s">
        <v>213</v>
      </c>
      <c r="D17" s="68"/>
      <c r="E17" s="70">
        <f>E18+E20</f>
        <v>14807084</v>
      </c>
      <c r="F17" s="70">
        <f>F18+F20</f>
        <v>6917637.8100000005</v>
      </c>
    </row>
    <row r="18" spans="1:8" ht="78.75" x14ac:dyDescent="0.25">
      <c r="A18" s="69" t="s">
        <v>203</v>
      </c>
      <c r="B18" s="71" t="s">
        <v>212</v>
      </c>
      <c r="C18" s="71" t="s">
        <v>213</v>
      </c>
      <c r="D18" s="71" t="s">
        <v>204</v>
      </c>
      <c r="E18" s="70">
        <f>E19</f>
        <v>12626584</v>
      </c>
      <c r="F18" s="70">
        <f>F19</f>
        <v>5990979.1100000003</v>
      </c>
    </row>
    <row r="19" spans="1:8" ht="31.5" x14ac:dyDescent="0.25">
      <c r="A19" s="69" t="s">
        <v>205</v>
      </c>
      <c r="B19" s="71" t="s">
        <v>212</v>
      </c>
      <c r="C19" s="71" t="s">
        <v>213</v>
      </c>
      <c r="D19" s="71" t="s">
        <v>206</v>
      </c>
      <c r="E19" s="70">
        <v>12626584</v>
      </c>
      <c r="F19" s="70">
        <v>5990979.1100000003</v>
      </c>
    </row>
    <row r="20" spans="1:8" ht="31.5" x14ac:dyDescent="0.25">
      <c r="A20" s="69" t="s">
        <v>207</v>
      </c>
      <c r="B20" s="71" t="s">
        <v>212</v>
      </c>
      <c r="C20" s="71" t="s">
        <v>213</v>
      </c>
      <c r="D20" s="71" t="s">
        <v>208</v>
      </c>
      <c r="E20" s="70">
        <f>E21</f>
        <v>2180500</v>
      </c>
      <c r="F20" s="70">
        <f>F21</f>
        <v>926658.7</v>
      </c>
    </row>
    <row r="21" spans="1:8" ht="31.5" x14ac:dyDescent="0.25">
      <c r="A21" s="69" t="s">
        <v>209</v>
      </c>
      <c r="B21" s="71" t="s">
        <v>212</v>
      </c>
      <c r="C21" s="71" t="s">
        <v>213</v>
      </c>
      <c r="D21" s="71" t="s">
        <v>210</v>
      </c>
      <c r="E21" s="70">
        <v>2180500</v>
      </c>
      <c r="F21" s="70">
        <v>926658.7</v>
      </c>
    </row>
    <row r="22" spans="1:8" ht="47.25" x14ac:dyDescent="0.25">
      <c r="A22" s="72" t="s">
        <v>73</v>
      </c>
      <c r="B22" s="71" t="s">
        <v>212</v>
      </c>
      <c r="C22" s="71" t="s">
        <v>214</v>
      </c>
      <c r="D22" s="68"/>
      <c r="E22" s="70">
        <f>E23</f>
        <v>919673</v>
      </c>
      <c r="F22" s="70">
        <f>F23</f>
        <v>422337.98</v>
      </c>
    </row>
    <row r="23" spans="1:8" ht="78.75" x14ac:dyDescent="0.25">
      <c r="A23" s="69" t="s">
        <v>203</v>
      </c>
      <c r="B23" s="71" t="s">
        <v>212</v>
      </c>
      <c r="C23" s="71" t="s">
        <v>214</v>
      </c>
      <c r="D23" s="71" t="s">
        <v>204</v>
      </c>
      <c r="E23" s="70">
        <f>E24</f>
        <v>919673</v>
      </c>
      <c r="F23" s="70">
        <f>F24</f>
        <v>422337.98</v>
      </c>
    </row>
    <row r="24" spans="1:8" ht="31.5" x14ac:dyDescent="0.25">
      <c r="A24" s="69" t="s">
        <v>205</v>
      </c>
      <c r="B24" s="71" t="s">
        <v>212</v>
      </c>
      <c r="C24" s="71" t="s">
        <v>214</v>
      </c>
      <c r="D24" s="71" t="s">
        <v>206</v>
      </c>
      <c r="E24" s="70">
        <v>919673</v>
      </c>
      <c r="F24" s="70">
        <v>422337.98</v>
      </c>
    </row>
    <row r="25" spans="1:8" ht="15.75" x14ac:dyDescent="0.25">
      <c r="A25" s="72" t="s">
        <v>37</v>
      </c>
      <c r="B25" s="68" t="s">
        <v>215</v>
      </c>
      <c r="C25" s="68"/>
      <c r="D25" s="68"/>
      <c r="E25" s="70">
        <f t="shared" ref="E25:F28" si="0">E26</f>
        <v>400000</v>
      </c>
      <c r="F25" s="70">
        <f t="shared" si="0"/>
        <v>0</v>
      </c>
    </row>
    <row r="26" spans="1:8" ht="47.25" x14ac:dyDescent="0.25">
      <c r="A26" s="69" t="s">
        <v>216</v>
      </c>
      <c r="B26" s="71" t="s">
        <v>215</v>
      </c>
      <c r="C26" s="71" t="s">
        <v>217</v>
      </c>
      <c r="D26" s="71"/>
      <c r="E26" s="70">
        <f t="shared" si="0"/>
        <v>400000</v>
      </c>
      <c r="F26" s="70">
        <f t="shared" si="0"/>
        <v>0</v>
      </c>
    </row>
    <row r="27" spans="1:8" ht="15" customHeight="1" x14ac:dyDescent="0.25">
      <c r="A27" s="69" t="s">
        <v>218</v>
      </c>
      <c r="B27" s="71" t="s">
        <v>215</v>
      </c>
      <c r="C27" s="71" t="s">
        <v>219</v>
      </c>
      <c r="D27" s="71"/>
      <c r="E27" s="70">
        <f t="shared" si="0"/>
        <v>400000</v>
      </c>
      <c r="F27" s="70">
        <f t="shared" si="0"/>
        <v>0</v>
      </c>
    </row>
    <row r="28" spans="1:8" ht="15.75" x14ac:dyDescent="0.25">
      <c r="A28" s="69" t="s">
        <v>220</v>
      </c>
      <c r="B28" s="71" t="s">
        <v>215</v>
      </c>
      <c r="C28" s="71" t="s">
        <v>219</v>
      </c>
      <c r="D28" s="71" t="s">
        <v>221</v>
      </c>
      <c r="E28" s="70">
        <f t="shared" si="0"/>
        <v>400000</v>
      </c>
      <c r="F28" s="70">
        <f t="shared" si="0"/>
        <v>0</v>
      </c>
    </row>
    <row r="29" spans="1:8" ht="15.75" x14ac:dyDescent="0.25">
      <c r="A29" s="69" t="s">
        <v>222</v>
      </c>
      <c r="B29" s="71" t="s">
        <v>215</v>
      </c>
      <c r="C29" s="71" t="s">
        <v>219</v>
      </c>
      <c r="D29" s="71" t="s">
        <v>3</v>
      </c>
      <c r="E29" s="70">
        <v>400000</v>
      </c>
      <c r="F29" s="70"/>
    </row>
    <row r="30" spans="1:8" ht="15.75" x14ac:dyDescent="0.25">
      <c r="A30" s="72" t="s">
        <v>38</v>
      </c>
      <c r="B30" s="68" t="s">
        <v>223</v>
      </c>
      <c r="C30" s="73"/>
      <c r="D30" s="68"/>
      <c r="E30" s="70">
        <f>E31+E45+E53</f>
        <v>10163602</v>
      </c>
      <c r="F30" s="70">
        <f>F32+F45+F53</f>
        <v>2963919.92</v>
      </c>
    </row>
    <row r="31" spans="1:8" ht="47.25" x14ac:dyDescent="0.25">
      <c r="A31" s="69" t="s">
        <v>200</v>
      </c>
      <c r="B31" s="71" t="s">
        <v>223</v>
      </c>
      <c r="C31" s="71" t="s">
        <v>201</v>
      </c>
      <c r="D31" s="68"/>
      <c r="E31" s="70">
        <f>E32+E42</f>
        <v>3818786</v>
      </c>
      <c r="F31" s="70">
        <f>F32+F42</f>
        <v>345168.87</v>
      </c>
      <c r="H31" s="43"/>
    </row>
    <row r="32" spans="1:8" ht="15.75" x14ac:dyDescent="0.25">
      <c r="A32" s="69" t="s">
        <v>40</v>
      </c>
      <c r="B32" s="71" t="s">
        <v>223</v>
      </c>
      <c r="C32" s="71" t="s">
        <v>224</v>
      </c>
      <c r="D32" s="71"/>
      <c r="E32" s="70">
        <f>E35+E37+E33+E39</f>
        <v>3368786</v>
      </c>
      <c r="F32" s="70">
        <f>F35+F37+F33+F39</f>
        <v>345168.87</v>
      </c>
    </row>
    <row r="33" spans="1:6" ht="15.75" x14ac:dyDescent="0.25">
      <c r="A33" s="69" t="s">
        <v>225</v>
      </c>
      <c r="B33" s="71" t="s">
        <v>223</v>
      </c>
      <c r="C33" s="71" t="s">
        <v>224</v>
      </c>
      <c r="D33" s="71" t="s">
        <v>204</v>
      </c>
      <c r="E33" s="70">
        <f>E34</f>
        <v>165786</v>
      </c>
      <c r="F33" s="70">
        <f>F34</f>
        <v>82893.119999999995</v>
      </c>
    </row>
    <row r="34" spans="1:6" ht="31.5" x14ac:dyDescent="0.25">
      <c r="A34" s="69" t="s">
        <v>205</v>
      </c>
      <c r="B34" s="71" t="s">
        <v>223</v>
      </c>
      <c r="C34" s="71" t="s">
        <v>224</v>
      </c>
      <c r="D34" s="71" t="s">
        <v>206</v>
      </c>
      <c r="E34" s="70">
        <v>165786</v>
      </c>
      <c r="F34" s="70">
        <v>82893.119999999995</v>
      </c>
    </row>
    <row r="35" spans="1:6" ht="31.5" x14ac:dyDescent="0.25">
      <c r="A35" s="69" t="s">
        <v>207</v>
      </c>
      <c r="B35" s="71" t="s">
        <v>223</v>
      </c>
      <c r="C35" s="71" t="s">
        <v>224</v>
      </c>
      <c r="D35" s="71" t="s">
        <v>208</v>
      </c>
      <c r="E35" s="70">
        <f>E36</f>
        <v>3084999</v>
      </c>
      <c r="F35" s="70">
        <f>F36</f>
        <v>200114.75</v>
      </c>
    </row>
    <row r="36" spans="1:6" ht="31.5" x14ac:dyDescent="0.25">
      <c r="A36" s="69" t="s">
        <v>209</v>
      </c>
      <c r="B36" s="71" t="s">
        <v>223</v>
      </c>
      <c r="C36" s="71" t="s">
        <v>224</v>
      </c>
      <c r="D36" s="71" t="s">
        <v>210</v>
      </c>
      <c r="E36" s="70">
        <v>3084999</v>
      </c>
      <c r="F36" s="70">
        <v>200114.75</v>
      </c>
    </row>
    <row r="37" spans="1:6" ht="15.75" x14ac:dyDescent="0.25">
      <c r="A37" s="69" t="s">
        <v>226</v>
      </c>
      <c r="B37" s="71" t="s">
        <v>223</v>
      </c>
      <c r="C37" s="71" t="s">
        <v>224</v>
      </c>
      <c r="D37" s="71" t="s">
        <v>227</v>
      </c>
      <c r="E37" s="70">
        <f>E38</f>
        <v>73000</v>
      </c>
      <c r="F37" s="70">
        <f>F38</f>
        <v>22000</v>
      </c>
    </row>
    <row r="38" spans="1:6" ht="15.75" x14ac:dyDescent="0.25">
      <c r="A38" s="69" t="s">
        <v>228</v>
      </c>
      <c r="B38" s="71" t="s">
        <v>223</v>
      </c>
      <c r="C38" s="71" t="s">
        <v>224</v>
      </c>
      <c r="D38" s="71" t="s">
        <v>4</v>
      </c>
      <c r="E38" s="70">
        <v>73000</v>
      </c>
      <c r="F38" s="70">
        <v>22000</v>
      </c>
    </row>
    <row r="39" spans="1:6" ht="15.75" x14ac:dyDescent="0.25">
      <c r="A39" s="69" t="s">
        <v>220</v>
      </c>
      <c r="B39" s="71" t="s">
        <v>223</v>
      </c>
      <c r="C39" s="71" t="s">
        <v>224</v>
      </c>
      <c r="D39" s="71" t="s">
        <v>221</v>
      </c>
      <c r="E39" s="70">
        <f>E41+E40</f>
        <v>45001</v>
      </c>
      <c r="F39" s="70">
        <f>F41+F40</f>
        <v>40161</v>
      </c>
    </row>
    <row r="40" spans="1:6" ht="15.75" x14ac:dyDescent="0.25">
      <c r="A40" s="15" t="s">
        <v>502</v>
      </c>
      <c r="B40" s="71" t="s">
        <v>223</v>
      </c>
      <c r="C40" s="71" t="s">
        <v>224</v>
      </c>
      <c r="D40" s="71" t="s">
        <v>501</v>
      </c>
      <c r="E40" s="70">
        <v>1</v>
      </c>
      <c r="F40" s="70">
        <v>1</v>
      </c>
    </row>
    <row r="41" spans="1:6" ht="15.75" x14ac:dyDescent="0.25">
      <c r="A41" s="69" t="s">
        <v>229</v>
      </c>
      <c r="B41" s="71" t="s">
        <v>223</v>
      </c>
      <c r="C41" s="71" t="s">
        <v>224</v>
      </c>
      <c r="D41" s="71" t="s">
        <v>230</v>
      </c>
      <c r="E41" s="70">
        <v>45000</v>
      </c>
      <c r="F41" s="70">
        <v>40160</v>
      </c>
    </row>
    <row r="42" spans="1:6" ht="31.5" x14ac:dyDescent="0.25">
      <c r="A42" s="15" t="s">
        <v>497</v>
      </c>
      <c r="B42" s="16" t="s">
        <v>223</v>
      </c>
      <c r="C42" s="16" t="s">
        <v>496</v>
      </c>
      <c r="D42" s="16"/>
      <c r="E42" s="19">
        <f>E43</f>
        <v>450000</v>
      </c>
      <c r="F42" s="19">
        <f>F43</f>
        <v>0</v>
      </c>
    </row>
    <row r="43" spans="1:6" ht="31.5" x14ac:dyDescent="0.25">
      <c r="A43" s="15" t="s">
        <v>207</v>
      </c>
      <c r="B43" s="16" t="s">
        <v>223</v>
      </c>
      <c r="C43" s="16" t="s">
        <v>496</v>
      </c>
      <c r="D43" s="16" t="s">
        <v>208</v>
      </c>
      <c r="E43" s="19">
        <f>E44</f>
        <v>450000</v>
      </c>
      <c r="F43" s="19">
        <f>F44</f>
        <v>0</v>
      </c>
    </row>
    <row r="44" spans="1:6" ht="31.5" x14ac:dyDescent="0.25">
      <c r="A44" s="15" t="s">
        <v>209</v>
      </c>
      <c r="B44" s="16" t="s">
        <v>223</v>
      </c>
      <c r="C44" s="16" t="s">
        <v>496</v>
      </c>
      <c r="D44" s="16" t="s">
        <v>210</v>
      </c>
      <c r="E44" s="19">
        <v>450000</v>
      </c>
      <c r="F44" s="19"/>
    </row>
    <row r="45" spans="1:6" ht="31.5" x14ac:dyDescent="0.25">
      <c r="A45" s="72" t="s">
        <v>231</v>
      </c>
      <c r="B45" s="68" t="s">
        <v>223</v>
      </c>
      <c r="C45" s="68" t="s">
        <v>232</v>
      </c>
      <c r="D45" s="68"/>
      <c r="E45" s="70">
        <f>E46</f>
        <v>5735480</v>
      </c>
      <c r="F45" s="70">
        <f>F46</f>
        <v>2429487.5799999996</v>
      </c>
    </row>
    <row r="46" spans="1:6" ht="63" x14ac:dyDescent="0.25">
      <c r="A46" s="72" t="s">
        <v>233</v>
      </c>
      <c r="B46" s="68" t="s">
        <v>223</v>
      </c>
      <c r="C46" s="68" t="s">
        <v>234</v>
      </c>
      <c r="D46" s="68"/>
      <c r="E46" s="70">
        <f>E47</f>
        <v>5735480</v>
      </c>
      <c r="F46" s="70">
        <f>F47</f>
        <v>2429487.5799999996</v>
      </c>
    </row>
    <row r="47" spans="1:6" ht="47.25" x14ac:dyDescent="0.25">
      <c r="A47" s="72" t="s">
        <v>39</v>
      </c>
      <c r="B47" s="68" t="s">
        <v>223</v>
      </c>
      <c r="C47" s="68" t="s">
        <v>235</v>
      </c>
      <c r="D47" s="68"/>
      <c r="E47" s="70">
        <f>E48+E51</f>
        <v>5735480</v>
      </c>
      <c r="F47" s="70">
        <f>F48+F51</f>
        <v>2429487.5799999996</v>
      </c>
    </row>
    <row r="48" spans="1:6" ht="78.75" x14ac:dyDescent="0.25">
      <c r="A48" s="69" t="s">
        <v>203</v>
      </c>
      <c r="B48" s="68" t="s">
        <v>223</v>
      </c>
      <c r="C48" s="68" t="s">
        <v>235</v>
      </c>
      <c r="D48" s="68" t="s">
        <v>204</v>
      </c>
      <c r="E48" s="70">
        <f>E50+E49</f>
        <v>5630480</v>
      </c>
      <c r="F48" s="70">
        <f>F50+F49</f>
        <v>2332825.8199999998</v>
      </c>
    </row>
    <row r="49" spans="1:6" ht="15.75" x14ac:dyDescent="0.25">
      <c r="A49" s="69" t="s">
        <v>225</v>
      </c>
      <c r="B49" s="68" t="s">
        <v>223</v>
      </c>
      <c r="C49" s="68" t="s">
        <v>235</v>
      </c>
      <c r="D49" s="68" t="s">
        <v>236</v>
      </c>
      <c r="E49" s="70">
        <v>70000</v>
      </c>
      <c r="F49" s="70"/>
    </row>
    <row r="50" spans="1:6" ht="31.5" x14ac:dyDescent="0.25">
      <c r="A50" s="69" t="s">
        <v>205</v>
      </c>
      <c r="B50" s="68" t="s">
        <v>223</v>
      </c>
      <c r="C50" s="68" t="s">
        <v>235</v>
      </c>
      <c r="D50" s="68" t="s">
        <v>206</v>
      </c>
      <c r="E50" s="70">
        <v>5560480</v>
      </c>
      <c r="F50" s="70">
        <v>2332825.8199999998</v>
      </c>
    </row>
    <row r="51" spans="1:6" ht="31.5" x14ac:dyDescent="0.25">
      <c r="A51" s="69" t="s">
        <v>207</v>
      </c>
      <c r="B51" s="68" t="s">
        <v>223</v>
      </c>
      <c r="C51" s="68" t="s">
        <v>235</v>
      </c>
      <c r="D51" s="68" t="s">
        <v>208</v>
      </c>
      <c r="E51" s="70">
        <f>E52</f>
        <v>105000</v>
      </c>
      <c r="F51" s="70">
        <f>F52</f>
        <v>96661.759999999995</v>
      </c>
    </row>
    <row r="52" spans="1:6" ht="31.5" x14ac:dyDescent="0.25">
      <c r="A52" s="69" t="s">
        <v>209</v>
      </c>
      <c r="B52" s="68" t="s">
        <v>223</v>
      </c>
      <c r="C52" s="68" t="s">
        <v>235</v>
      </c>
      <c r="D52" s="68" t="s">
        <v>210</v>
      </c>
      <c r="E52" s="70">
        <v>105000</v>
      </c>
      <c r="F52" s="70">
        <v>96661.759999999995</v>
      </c>
    </row>
    <row r="53" spans="1:6" ht="47.25" x14ac:dyDescent="0.25">
      <c r="A53" s="15" t="s">
        <v>429</v>
      </c>
      <c r="B53" s="16" t="s">
        <v>223</v>
      </c>
      <c r="C53" s="16" t="s">
        <v>430</v>
      </c>
      <c r="D53" s="16"/>
      <c r="E53" s="19">
        <f>E54</f>
        <v>609336</v>
      </c>
      <c r="F53" s="19">
        <f>F54</f>
        <v>189263.47</v>
      </c>
    </row>
    <row r="54" spans="1:6" ht="15.75" x14ac:dyDescent="0.25">
      <c r="A54" s="15" t="s">
        <v>225</v>
      </c>
      <c r="B54" s="16" t="s">
        <v>223</v>
      </c>
      <c r="C54" s="16" t="s">
        <v>430</v>
      </c>
      <c r="D54" s="16" t="s">
        <v>204</v>
      </c>
      <c r="E54" s="19">
        <f>E55</f>
        <v>609336</v>
      </c>
      <c r="F54" s="19">
        <f>F55</f>
        <v>189263.47</v>
      </c>
    </row>
    <row r="55" spans="1:6" ht="31.5" x14ac:dyDescent="0.25">
      <c r="A55" s="15" t="s">
        <v>205</v>
      </c>
      <c r="B55" s="16" t="s">
        <v>223</v>
      </c>
      <c r="C55" s="16" t="s">
        <v>430</v>
      </c>
      <c r="D55" s="16" t="s">
        <v>206</v>
      </c>
      <c r="E55" s="19">
        <v>609336</v>
      </c>
      <c r="F55" s="19">
        <v>189263.47</v>
      </c>
    </row>
    <row r="56" spans="1:6" ht="15.75" x14ac:dyDescent="0.25">
      <c r="A56" s="66" t="s">
        <v>238</v>
      </c>
      <c r="B56" s="67" t="s">
        <v>239</v>
      </c>
      <c r="C56" s="68"/>
      <c r="D56" s="67"/>
      <c r="E56" s="65">
        <f t="shared" ref="E56:F59" si="1">E57</f>
        <v>902900</v>
      </c>
      <c r="F56" s="65">
        <f t="shared" si="1"/>
        <v>436153.54</v>
      </c>
    </row>
    <row r="57" spans="1:6" ht="15.75" x14ac:dyDescent="0.25">
      <c r="A57" s="72" t="s">
        <v>41</v>
      </c>
      <c r="B57" s="68" t="s">
        <v>240</v>
      </c>
      <c r="C57" s="68"/>
      <c r="D57" s="68"/>
      <c r="E57" s="70">
        <f t="shared" si="1"/>
        <v>902900</v>
      </c>
      <c r="F57" s="70">
        <f t="shared" si="1"/>
        <v>436153.54</v>
      </c>
    </row>
    <row r="58" spans="1:6" ht="31.5" x14ac:dyDescent="0.25">
      <c r="A58" s="74" t="s">
        <v>241</v>
      </c>
      <c r="B58" s="75" t="s">
        <v>5</v>
      </c>
      <c r="C58" s="75" t="s">
        <v>242</v>
      </c>
      <c r="D58" s="68"/>
      <c r="E58" s="70">
        <f t="shared" si="1"/>
        <v>902900</v>
      </c>
      <c r="F58" s="70">
        <f t="shared" si="1"/>
        <v>436153.54</v>
      </c>
    </row>
    <row r="59" spans="1:6" ht="15.75" x14ac:dyDescent="0.25">
      <c r="A59" s="74" t="s">
        <v>243</v>
      </c>
      <c r="B59" s="75" t="s">
        <v>5</v>
      </c>
      <c r="C59" s="75" t="s">
        <v>244</v>
      </c>
      <c r="D59" s="68"/>
      <c r="E59" s="70">
        <f t="shared" si="1"/>
        <v>902900</v>
      </c>
      <c r="F59" s="70">
        <f t="shared" si="1"/>
        <v>436153.54</v>
      </c>
    </row>
    <row r="60" spans="1:6" ht="31.5" x14ac:dyDescent="0.25">
      <c r="A60" s="76" t="s">
        <v>454</v>
      </c>
      <c r="B60" s="75" t="s">
        <v>5</v>
      </c>
      <c r="C60" s="75" t="s">
        <v>246</v>
      </c>
      <c r="D60" s="68"/>
      <c r="E60" s="70">
        <f>E61+E63</f>
        <v>902900</v>
      </c>
      <c r="F60" s="70">
        <f>F61+F63</f>
        <v>436153.54</v>
      </c>
    </row>
    <row r="61" spans="1:6" ht="63" x14ac:dyDescent="0.25">
      <c r="A61" s="72" t="s">
        <v>247</v>
      </c>
      <c r="B61" s="68" t="s">
        <v>240</v>
      </c>
      <c r="C61" s="75" t="s">
        <v>246</v>
      </c>
      <c r="D61" s="68" t="s">
        <v>204</v>
      </c>
      <c r="E61" s="70">
        <f>E62</f>
        <v>812859</v>
      </c>
      <c r="F61" s="70">
        <f>F62</f>
        <v>431517.04</v>
      </c>
    </row>
    <row r="62" spans="1:6" ht="31.5" x14ac:dyDescent="0.25">
      <c r="A62" s="72" t="s">
        <v>455</v>
      </c>
      <c r="B62" s="68" t="s">
        <v>240</v>
      </c>
      <c r="C62" s="75" t="s">
        <v>246</v>
      </c>
      <c r="D62" s="68" t="s">
        <v>206</v>
      </c>
      <c r="E62" s="19">
        <v>812859</v>
      </c>
      <c r="F62" s="70">
        <v>431517.04</v>
      </c>
    </row>
    <row r="63" spans="1:6" ht="31.5" x14ac:dyDescent="0.25">
      <c r="A63" s="72" t="s">
        <v>248</v>
      </c>
      <c r="B63" s="68" t="s">
        <v>240</v>
      </c>
      <c r="C63" s="75" t="s">
        <v>246</v>
      </c>
      <c r="D63" s="68" t="s">
        <v>208</v>
      </c>
      <c r="E63" s="70">
        <f>E64</f>
        <v>90041</v>
      </c>
      <c r="F63" s="70">
        <f>F64</f>
        <v>4636.5</v>
      </c>
    </row>
    <row r="64" spans="1:6" ht="31.5" x14ac:dyDescent="0.25">
      <c r="A64" s="72" t="s">
        <v>249</v>
      </c>
      <c r="B64" s="68" t="s">
        <v>240</v>
      </c>
      <c r="C64" s="75" t="s">
        <v>246</v>
      </c>
      <c r="D64" s="68" t="s">
        <v>210</v>
      </c>
      <c r="E64" s="19">
        <v>90041</v>
      </c>
      <c r="F64" s="70">
        <v>4636.5</v>
      </c>
    </row>
    <row r="65" spans="1:6" ht="31.5" x14ac:dyDescent="0.25">
      <c r="A65" s="66" t="s">
        <v>250</v>
      </c>
      <c r="B65" s="67" t="s">
        <v>251</v>
      </c>
      <c r="C65" s="68"/>
      <c r="D65" s="67"/>
      <c r="E65" s="65">
        <f>E66+E72+E78</f>
        <v>888000</v>
      </c>
      <c r="F65" s="65">
        <f>F66+F72+F78</f>
        <v>201846.93</v>
      </c>
    </row>
    <row r="66" spans="1:6" ht="15.75" x14ac:dyDescent="0.25">
      <c r="A66" s="15" t="s">
        <v>42</v>
      </c>
      <c r="B66" s="16" t="s">
        <v>252</v>
      </c>
      <c r="C66" s="16"/>
      <c r="D66" s="16"/>
      <c r="E66" s="24">
        <f t="shared" ref="E66:F70" si="2">E67</f>
        <v>55000</v>
      </c>
      <c r="F66" s="70">
        <f t="shared" si="2"/>
        <v>0</v>
      </c>
    </row>
    <row r="67" spans="1:6" ht="47.25" x14ac:dyDescent="0.25">
      <c r="A67" s="15" t="s">
        <v>253</v>
      </c>
      <c r="B67" s="16" t="s">
        <v>252</v>
      </c>
      <c r="C67" s="16" t="s">
        <v>254</v>
      </c>
      <c r="D67" s="16"/>
      <c r="E67" s="24">
        <f t="shared" si="2"/>
        <v>55000</v>
      </c>
      <c r="F67" s="70">
        <f t="shared" si="2"/>
        <v>0</v>
      </c>
    </row>
    <row r="68" spans="1:6" ht="16.5" customHeight="1" x14ac:dyDescent="0.25">
      <c r="A68" s="15" t="s">
        <v>255</v>
      </c>
      <c r="B68" s="16" t="s">
        <v>252</v>
      </c>
      <c r="C68" s="16" t="s">
        <v>256</v>
      </c>
      <c r="D68" s="16"/>
      <c r="E68" s="24">
        <f t="shared" si="2"/>
        <v>55000</v>
      </c>
      <c r="F68" s="70">
        <f t="shared" si="2"/>
        <v>0</v>
      </c>
    </row>
    <row r="69" spans="1:6" ht="31.5" x14ac:dyDescent="0.25">
      <c r="A69" s="15" t="s">
        <v>43</v>
      </c>
      <c r="B69" s="16" t="s">
        <v>252</v>
      </c>
      <c r="C69" s="16" t="s">
        <v>257</v>
      </c>
      <c r="D69" s="16" t="s">
        <v>188</v>
      </c>
      <c r="E69" s="24">
        <f t="shared" si="2"/>
        <v>55000</v>
      </c>
      <c r="F69" s="70">
        <f t="shared" si="2"/>
        <v>0</v>
      </c>
    </row>
    <row r="70" spans="1:6" ht="31.5" x14ac:dyDescent="0.25">
      <c r="A70" s="15" t="s">
        <v>207</v>
      </c>
      <c r="B70" s="16" t="s">
        <v>252</v>
      </c>
      <c r="C70" s="16" t="s">
        <v>257</v>
      </c>
      <c r="D70" s="16" t="s">
        <v>208</v>
      </c>
      <c r="E70" s="24">
        <f t="shared" si="2"/>
        <v>55000</v>
      </c>
      <c r="F70" s="70">
        <f t="shared" si="2"/>
        <v>0</v>
      </c>
    </row>
    <row r="71" spans="1:6" ht="31.5" x14ac:dyDescent="0.25">
      <c r="A71" s="15" t="s">
        <v>209</v>
      </c>
      <c r="B71" s="16" t="s">
        <v>252</v>
      </c>
      <c r="C71" s="16" t="s">
        <v>257</v>
      </c>
      <c r="D71" s="16" t="s">
        <v>210</v>
      </c>
      <c r="E71" s="24">
        <v>55000</v>
      </c>
      <c r="F71" s="70"/>
    </row>
    <row r="72" spans="1:6" ht="47.25" x14ac:dyDescent="0.25">
      <c r="A72" s="15" t="s">
        <v>258</v>
      </c>
      <c r="B72" s="16" t="s">
        <v>259</v>
      </c>
      <c r="C72" s="16"/>
      <c r="D72" s="16"/>
      <c r="E72" s="25">
        <f t="shared" ref="E72:F76" si="3">E73</f>
        <v>94000</v>
      </c>
      <c r="F72" s="70">
        <f t="shared" si="3"/>
        <v>0</v>
      </c>
    </row>
    <row r="73" spans="1:6" ht="47.25" x14ac:dyDescent="0.25">
      <c r="A73" s="15" t="s">
        <v>260</v>
      </c>
      <c r="B73" s="16" t="s">
        <v>259</v>
      </c>
      <c r="C73" s="16" t="s">
        <v>254</v>
      </c>
      <c r="D73" s="16"/>
      <c r="E73" s="25">
        <f t="shared" si="3"/>
        <v>94000</v>
      </c>
      <c r="F73" s="70">
        <f t="shared" si="3"/>
        <v>0</v>
      </c>
    </row>
    <row r="74" spans="1:6" ht="75.75" customHeight="1" x14ac:dyDescent="0.25">
      <c r="A74" s="15" t="s">
        <v>261</v>
      </c>
      <c r="B74" s="16" t="s">
        <v>259</v>
      </c>
      <c r="C74" s="16" t="s">
        <v>262</v>
      </c>
      <c r="D74" s="16"/>
      <c r="E74" s="25">
        <f t="shared" si="3"/>
        <v>94000</v>
      </c>
      <c r="F74" s="70">
        <f t="shared" si="3"/>
        <v>0</v>
      </c>
    </row>
    <row r="75" spans="1:6" ht="31.5" x14ac:dyDescent="0.25">
      <c r="A75" s="15" t="s">
        <v>263</v>
      </c>
      <c r="B75" s="16" t="s">
        <v>259</v>
      </c>
      <c r="C75" s="16" t="s">
        <v>264</v>
      </c>
      <c r="D75" s="16"/>
      <c r="E75" s="25">
        <f t="shared" si="3"/>
        <v>94000</v>
      </c>
      <c r="F75" s="70">
        <f t="shared" si="3"/>
        <v>0</v>
      </c>
    </row>
    <row r="76" spans="1:6" ht="31.5" x14ac:dyDescent="0.25">
      <c r="A76" s="15" t="s">
        <v>207</v>
      </c>
      <c r="B76" s="16" t="s">
        <v>259</v>
      </c>
      <c r="C76" s="16" t="s">
        <v>264</v>
      </c>
      <c r="D76" s="16">
        <v>200</v>
      </c>
      <c r="E76" s="25">
        <f t="shared" si="3"/>
        <v>94000</v>
      </c>
      <c r="F76" s="70">
        <f t="shared" si="3"/>
        <v>0</v>
      </c>
    </row>
    <row r="77" spans="1:6" ht="31.5" x14ac:dyDescent="0.25">
      <c r="A77" s="15" t="s">
        <v>209</v>
      </c>
      <c r="B77" s="16" t="s">
        <v>259</v>
      </c>
      <c r="C77" s="16" t="s">
        <v>264</v>
      </c>
      <c r="D77" s="16">
        <v>240</v>
      </c>
      <c r="E77" s="25">
        <v>94000</v>
      </c>
      <c r="F77" s="70"/>
    </row>
    <row r="78" spans="1:6" ht="31.5" x14ac:dyDescent="0.25">
      <c r="A78" s="15" t="s">
        <v>44</v>
      </c>
      <c r="B78" s="16" t="s">
        <v>265</v>
      </c>
      <c r="C78" s="13" t="s">
        <v>188</v>
      </c>
      <c r="D78" s="22" t="s">
        <v>188</v>
      </c>
      <c r="E78" s="26">
        <f t="shared" ref="E78:F83" si="4">E79</f>
        <v>739000</v>
      </c>
      <c r="F78" s="70">
        <f t="shared" si="4"/>
        <v>201846.93</v>
      </c>
    </row>
    <row r="79" spans="1:6" ht="26.25" x14ac:dyDescent="0.25">
      <c r="A79" s="27" t="s">
        <v>266</v>
      </c>
      <c r="B79" s="16" t="s">
        <v>265</v>
      </c>
      <c r="C79" s="13" t="s">
        <v>254</v>
      </c>
      <c r="D79" s="22" t="s">
        <v>188</v>
      </c>
      <c r="E79" s="26">
        <f t="shared" si="4"/>
        <v>739000</v>
      </c>
      <c r="F79" s="70">
        <f t="shared" si="4"/>
        <v>201846.93</v>
      </c>
    </row>
    <row r="80" spans="1:6" ht="15.75" x14ac:dyDescent="0.25">
      <c r="A80" s="27" t="s">
        <v>267</v>
      </c>
      <c r="B80" s="16" t="s">
        <v>265</v>
      </c>
      <c r="C80" s="16" t="s">
        <v>268</v>
      </c>
      <c r="D80" s="22"/>
      <c r="E80" s="26">
        <f t="shared" si="4"/>
        <v>739000</v>
      </c>
      <c r="F80" s="70">
        <f t="shared" si="4"/>
        <v>201846.93</v>
      </c>
    </row>
    <row r="81" spans="1:7" ht="15.75" x14ac:dyDescent="0.25">
      <c r="A81" s="27" t="s">
        <v>269</v>
      </c>
      <c r="B81" s="16" t="s">
        <v>265</v>
      </c>
      <c r="C81" s="16" t="s">
        <v>270</v>
      </c>
      <c r="D81" s="22"/>
      <c r="E81" s="26">
        <f>E82+E85</f>
        <v>739000</v>
      </c>
      <c r="F81" s="70">
        <f>F82+F85</f>
        <v>201846.93</v>
      </c>
    </row>
    <row r="82" spans="1:7" ht="15.75" x14ac:dyDescent="0.25">
      <c r="A82" s="28" t="s">
        <v>271</v>
      </c>
      <c r="B82" s="16" t="s">
        <v>265</v>
      </c>
      <c r="C82" s="16" t="s">
        <v>272</v>
      </c>
      <c r="D82" s="22" t="s">
        <v>188</v>
      </c>
      <c r="E82" s="26">
        <f t="shared" si="4"/>
        <v>412000</v>
      </c>
      <c r="F82" s="70">
        <f t="shared" si="4"/>
        <v>88578.97</v>
      </c>
    </row>
    <row r="83" spans="1:7" ht="31.5" x14ac:dyDescent="0.25">
      <c r="A83" s="15" t="s">
        <v>207</v>
      </c>
      <c r="B83" s="16" t="s">
        <v>265</v>
      </c>
      <c r="C83" s="16" t="s">
        <v>272</v>
      </c>
      <c r="D83" s="22" t="s">
        <v>208</v>
      </c>
      <c r="E83" s="26">
        <f t="shared" si="4"/>
        <v>412000</v>
      </c>
      <c r="F83" s="70">
        <f t="shared" si="4"/>
        <v>88578.97</v>
      </c>
    </row>
    <row r="84" spans="1:7" ht="31.5" x14ac:dyDescent="0.25">
      <c r="A84" s="15" t="s">
        <v>209</v>
      </c>
      <c r="B84" s="16" t="s">
        <v>265</v>
      </c>
      <c r="C84" s="16" t="s">
        <v>272</v>
      </c>
      <c r="D84" s="22" t="s">
        <v>210</v>
      </c>
      <c r="E84" s="26">
        <v>412000</v>
      </c>
      <c r="F84" s="70">
        <v>88578.97</v>
      </c>
    </row>
    <row r="85" spans="1:7" ht="31.5" x14ac:dyDescent="0.25">
      <c r="A85" s="15" t="s">
        <v>45</v>
      </c>
      <c r="B85" s="16" t="s">
        <v>265</v>
      </c>
      <c r="C85" s="16" t="s">
        <v>456</v>
      </c>
      <c r="D85" s="16"/>
      <c r="E85" s="25">
        <f>E86</f>
        <v>327000</v>
      </c>
      <c r="F85" s="70">
        <f>F86</f>
        <v>113267.96</v>
      </c>
    </row>
    <row r="86" spans="1:7" ht="26.25" x14ac:dyDescent="0.25">
      <c r="A86" s="27" t="s">
        <v>266</v>
      </c>
      <c r="B86" s="16" t="s">
        <v>265</v>
      </c>
      <c r="C86" s="13" t="s">
        <v>254</v>
      </c>
      <c r="D86" s="16"/>
      <c r="E86" s="25">
        <f>E90</f>
        <v>327000</v>
      </c>
      <c r="F86" s="25">
        <f>F90</f>
        <v>113267.96</v>
      </c>
    </row>
    <row r="87" spans="1:7" ht="15.75" x14ac:dyDescent="0.25">
      <c r="A87" s="27" t="s">
        <v>267</v>
      </c>
      <c r="B87" s="16" t="s">
        <v>265</v>
      </c>
      <c r="C87" s="16" t="s">
        <v>268</v>
      </c>
      <c r="D87" s="16"/>
      <c r="E87" s="25">
        <f t="shared" ref="E87:F90" si="5">E88</f>
        <v>327000</v>
      </c>
      <c r="F87" s="25">
        <f t="shared" si="5"/>
        <v>113267.96</v>
      </c>
    </row>
    <row r="88" spans="1:7" ht="15.75" x14ac:dyDescent="0.25">
      <c r="A88" s="27" t="s">
        <v>269</v>
      </c>
      <c r="B88" s="16" t="s">
        <v>265</v>
      </c>
      <c r="C88" s="16" t="s">
        <v>270</v>
      </c>
      <c r="D88" s="16"/>
      <c r="E88" s="25">
        <f t="shared" si="5"/>
        <v>327000</v>
      </c>
      <c r="F88" s="25">
        <f t="shared" si="5"/>
        <v>113267.96</v>
      </c>
    </row>
    <row r="89" spans="1:7" ht="25.5" x14ac:dyDescent="0.25">
      <c r="A89" s="77" t="s">
        <v>45</v>
      </c>
      <c r="B89" s="16" t="s">
        <v>265</v>
      </c>
      <c r="C89" s="16" t="s">
        <v>273</v>
      </c>
      <c r="D89" s="16"/>
      <c r="E89" s="25">
        <f t="shared" si="5"/>
        <v>327000</v>
      </c>
      <c r="F89" s="25">
        <f t="shared" si="5"/>
        <v>113267.96</v>
      </c>
    </row>
    <row r="90" spans="1:7" ht="31.5" x14ac:dyDescent="0.25">
      <c r="A90" s="15" t="s">
        <v>207</v>
      </c>
      <c r="B90" s="16" t="s">
        <v>265</v>
      </c>
      <c r="C90" s="16" t="s">
        <v>273</v>
      </c>
      <c r="D90" s="16" t="s">
        <v>208</v>
      </c>
      <c r="E90" s="25">
        <f t="shared" si="5"/>
        <v>327000</v>
      </c>
      <c r="F90" s="25">
        <f t="shared" si="5"/>
        <v>113267.96</v>
      </c>
    </row>
    <row r="91" spans="1:7" ht="31.5" x14ac:dyDescent="0.25">
      <c r="A91" s="15" t="s">
        <v>274</v>
      </c>
      <c r="B91" s="16" t="s">
        <v>265</v>
      </c>
      <c r="C91" s="16" t="s">
        <v>273</v>
      </c>
      <c r="D91" s="16" t="s">
        <v>210</v>
      </c>
      <c r="E91" s="25">
        <v>327000</v>
      </c>
      <c r="F91" s="70">
        <v>113267.96</v>
      </c>
    </row>
    <row r="92" spans="1:7" ht="15.75" x14ac:dyDescent="0.25">
      <c r="A92" s="66" t="s">
        <v>275</v>
      </c>
      <c r="B92" s="67" t="s">
        <v>276</v>
      </c>
      <c r="C92" s="73"/>
      <c r="D92" s="67"/>
      <c r="E92" s="65">
        <f>E114+E93</f>
        <v>15325232.060000001</v>
      </c>
      <c r="F92" s="65">
        <f>F114+F93</f>
        <v>2855273.0900000003</v>
      </c>
    </row>
    <row r="93" spans="1:7" ht="15.75" x14ac:dyDescent="0.25">
      <c r="A93" s="72" t="s">
        <v>47</v>
      </c>
      <c r="B93" s="68" t="s">
        <v>277</v>
      </c>
      <c r="C93" s="73"/>
      <c r="D93" s="68"/>
      <c r="E93" s="70">
        <f>E94</f>
        <v>15205232.060000001</v>
      </c>
      <c r="F93" s="70">
        <f>F94</f>
        <v>2840689.7600000002</v>
      </c>
    </row>
    <row r="94" spans="1:7" ht="31.5" x14ac:dyDescent="0.25">
      <c r="A94" s="72" t="s">
        <v>278</v>
      </c>
      <c r="B94" s="68" t="s">
        <v>277</v>
      </c>
      <c r="C94" s="71" t="s">
        <v>279</v>
      </c>
      <c r="D94" s="68"/>
      <c r="E94" s="70">
        <f>E95+E109</f>
        <v>15205232.060000001</v>
      </c>
      <c r="F94" s="70">
        <f>F95+F109</f>
        <v>2840689.7600000002</v>
      </c>
      <c r="G94" s="43"/>
    </row>
    <row r="95" spans="1:7" ht="31.5" x14ac:dyDescent="0.25">
      <c r="A95" s="69" t="s">
        <v>280</v>
      </c>
      <c r="B95" s="71" t="s">
        <v>277</v>
      </c>
      <c r="C95" s="71" t="s">
        <v>281</v>
      </c>
      <c r="D95" s="68"/>
      <c r="E95" s="70">
        <f>E96+E101</f>
        <v>14805881.060000001</v>
      </c>
      <c r="F95" s="70">
        <f>F96+F101</f>
        <v>2716447.27</v>
      </c>
    </row>
    <row r="96" spans="1:7" ht="63" x14ac:dyDescent="0.25">
      <c r="A96" s="72" t="s">
        <v>282</v>
      </c>
      <c r="B96" s="68" t="s">
        <v>277</v>
      </c>
      <c r="C96" s="68" t="s">
        <v>283</v>
      </c>
      <c r="D96" s="68"/>
      <c r="E96" s="70">
        <f>E99</f>
        <v>432635.18</v>
      </c>
      <c r="F96" s="70">
        <f>F99</f>
        <v>432635.18</v>
      </c>
    </row>
    <row r="97" spans="1:6" ht="31.5" x14ac:dyDescent="0.25">
      <c r="A97" s="72" t="s">
        <v>284</v>
      </c>
      <c r="B97" s="68" t="s">
        <v>277</v>
      </c>
      <c r="C97" s="68" t="s">
        <v>285</v>
      </c>
      <c r="D97" s="68"/>
      <c r="E97" s="70">
        <f t="shared" ref="E97:F99" si="6">E98</f>
        <v>432635.18</v>
      </c>
      <c r="F97" s="70">
        <f t="shared" si="6"/>
        <v>432635.18</v>
      </c>
    </row>
    <row r="98" spans="1:6" ht="17.25" customHeight="1" x14ac:dyDescent="0.25">
      <c r="A98" s="72" t="s">
        <v>286</v>
      </c>
      <c r="B98" s="68" t="s">
        <v>277</v>
      </c>
      <c r="C98" s="68" t="s">
        <v>287</v>
      </c>
      <c r="D98" s="68"/>
      <c r="E98" s="70">
        <f t="shared" si="6"/>
        <v>432635.18</v>
      </c>
      <c r="F98" s="70">
        <f t="shared" si="6"/>
        <v>432635.18</v>
      </c>
    </row>
    <row r="99" spans="1:6" ht="31.5" x14ac:dyDescent="0.25">
      <c r="A99" s="78" t="s">
        <v>207</v>
      </c>
      <c r="B99" s="68" t="s">
        <v>277</v>
      </c>
      <c r="C99" s="68" t="s">
        <v>287</v>
      </c>
      <c r="D99" s="68" t="s">
        <v>208</v>
      </c>
      <c r="E99" s="70">
        <f t="shared" si="6"/>
        <v>432635.18</v>
      </c>
      <c r="F99" s="70">
        <f t="shared" si="6"/>
        <v>432635.18</v>
      </c>
    </row>
    <row r="100" spans="1:6" ht="31.5" x14ac:dyDescent="0.25">
      <c r="A100" s="78" t="s">
        <v>209</v>
      </c>
      <c r="B100" s="68" t="s">
        <v>277</v>
      </c>
      <c r="C100" s="68" t="s">
        <v>287</v>
      </c>
      <c r="D100" s="68" t="s">
        <v>210</v>
      </c>
      <c r="E100" s="70">
        <v>432635.18</v>
      </c>
      <c r="F100" s="70">
        <v>432635.18</v>
      </c>
    </row>
    <row r="101" spans="1:6" ht="47.25" x14ac:dyDescent="0.25">
      <c r="A101" s="69" t="s">
        <v>288</v>
      </c>
      <c r="B101" s="71" t="s">
        <v>277</v>
      </c>
      <c r="C101" s="68" t="s">
        <v>283</v>
      </c>
      <c r="D101" s="71"/>
      <c r="E101" s="70">
        <f>E102</f>
        <v>14373245.880000001</v>
      </c>
      <c r="F101" s="70">
        <f t="shared" ref="E101:F104" si="7">F102</f>
        <v>2283812.09</v>
      </c>
    </row>
    <row r="102" spans="1:6" ht="31.5" x14ac:dyDescent="0.25">
      <c r="A102" s="72" t="s">
        <v>289</v>
      </c>
      <c r="B102" s="71" t="s">
        <v>277</v>
      </c>
      <c r="C102" s="68" t="s">
        <v>285</v>
      </c>
      <c r="D102" s="71"/>
      <c r="E102" s="70">
        <f>E103+E106</f>
        <v>14373245.880000001</v>
      </c>
      <c r="F102" s="70">
        <f t="shared" si="7"/>
        <v>2283812.09</v>
      </c>
    </row>
    <row r="103" spans="1:6" ht="31.5" x14ac:dyDescent="0.25">
      <c r="A103" s="76" t="s">
        <v>290</v>
      </c>
      <c r="B103" s="71" t="s">
        <v>277</v>
      </c>
      <c r="C103" s="68" t="s">
        <v>291</v>
      </c>
      <c r="D103" s="71"/>
      <c r="E103" s="70">
        <f t="shared" si="7"/>
        <v>4351880</v>
      </c>
      <c r="F103" s="70">
        <f t="shared" si="7"/>
        <v>2283812.09</v>
      </c>
    </row>
    <row r="104" spans="1:6" ht="31.5" x14ac:dyDescent="0.25">
      <c r="A104" s="74" t="s">
        <v>207</v>
      </c>
      <c r="B104" s="71" t="s">
        <v>277</v>
      </c>
      <c r="C104" s="68" t="s">
        <v>291</v>
      </c>
      <c r="D104" s="71" t="s">
        <v>208</v>
      </c>
      <c r="E104" s="70">
        <f t="shared" si="7"/>
        <v>4351880</v>
      </c>
      <c r="F104" s="70">
        <f t="shared" si="7"/>
        <v>2283812.09</v>
      </c>
    </row>
    <row r="105" spans="1:6" ht="31.5" x14ac:dyDescent="0.25">
      <c r="A105" s="74" t="s">
        <v>209</v>
      </c>
      <c r="B105" s="71" t="s">
        <v>277</v>
      </c>
      <c r="C105" s="68" t="s">
        <v>291</v>
      </c>
      <c r="D105" s="71" t="s">
        <v>210</v>
      </c>
      <c r="E105" s="70">
        <v>4351880</v>
      </c>
      <c r="F105" s="70">
        <v>2283812.09</v>
      </c>
    </row>
    <row r="106" spans="1:6" ht="47.25" x14ac:dyDescent="0.25">
      <c r="A106" s="21" t="s">
        <v>498</v>
      </c>
      <c r="B106" s="16" t="s">
        <v>277</v>
      </c>
      <c r="C106" s="16" t="s">
        <v>499</v>
      </c>
      <c r="D106" s="16"/>
      <c r="E106" s="19">
        <f>E107</f>
        <v>10021365.880000001</v>
      </c>
      <c r="F106" s="19">
        <f>F107</f>
        <v>0</v>
      </c>
    </row>
    <row r="107" spans="1:6" ht="31.5" x14ac:dyDescent="0.25">
      <c r="A107" s="21" t="s">
        <v>207</v>
      </c>
      <c r="B107" s="16" t="s">
        <v>277</v>
      </c>
      <c r="C107" s="16" t="s">
        <v>499</v>
      </c>
      <c r="D107" s="16" t="s">
        <v>208</v>
      </c>
      <c r="E107" s="19">
        <f>E108</f>
        <v>10021365.880000001</v>
      </c>
      <c r="F107" s="19">
        <f>F108</f>
        <v>0</v>
      </c>
    </row>
    <row r="108" spans="1:6" ht="31.5" x14ac:dyDescent="0.25">
      <c r="A108" s="21" t="s">
        <v>209</v>
      </c>
      <c r="B108" s="16" t="s">
        <v>277</v>
      </c>
      <c r="C108" s="16" t="s">
        <v>499</v>
      </c>
      <c r="D108" s="16" t="s">
        <v>210</v>
      </c>
      <c r="E108" s="19">
        <v>10021365.880000001</v>
      </c>
      <c r="F108" s="19"/>
    </row>
    <row r="109" spans="1:6" ht="31.5" x14ac:dyDescent="0.25">
      <c r="A109" s="72" t="s">
        <v>292</v>
      </c>
      <c r="B109" s="71" t="s">
        <v>277</v>
      </c>
      <c r="C109" s="71" t="s">
        <v>293</v>
      </c>
      <c r="D109" s="68"/>
      <c r="E109" s="70">
        <f t="shared" ref="E109:F112" si="8">E110</f>
        <v>399351</v>
      </c>
      <c r="F109" s="70">
        <f t="shared" si="8"/>
        <v>124242.49</v>
      </c>
    </row>
    <row r="110" spans="1:6" ht="31.5" x14ac:dyDescent="0.25">
      <c r="A110" s="72" t="s">
        <v>294</v>
      </c>
      <c r="B110" s="71" t="s">
        <v>277</v>
      </c>
      <c r="C110" s="71" t="s">
        <v>295</v>
      </c>
      <c r="D110" s="68"/>
      <c r="E110" s="70">
        <f t="shared" si="8"/>
        <v>399351</v>
      </c>
      <c r="F110" s="70">
        <f t="shared" si="8"/>
        <v>124242.49</v>
      </c>
    </row>
    <row r="111" spans="1:6" ht="47.25" x14ac:dyDescent="0.25">
      <c r="A111" s="72" t="s">
        <v>48</v>
      </c>
      <c r="B111" s="71" t="s">
        <v>277</v>
      </c>
      <c r="C111" s="71" t="s">
        <v>296</v>
      </c>
      <c r="D111" s="68"/>
      <c r="E111" s="70">
        <f t="shared" si="8"/>
        <v>399351</v>
      </c>
      <c r="F111" s="70">
        <f t="shared" si="8"/>
        <v>124242.49</v>
      </c>
    </row>
    <row r="112" spans="1:6" ht="31.5" x14ac:dyDescent="0.25">
      <c r="A112" s="74" t="s">
        <v>207</v>
      </c>
      <c r="B112" s="71" t="s">
        <v>277</v>
      </c>
      <c r="C112" s="71" t="s">
        <v>296</v>
      </c>
      <c r="D112" s="68" t="s">
        <v>208</v>
      </c>
      <c r="E112" s="70">
        <f t="shared" si="8"/>
        <v>399351</v>
      </c>
      <c r="F112" s="70">
        <f t="shared" si="8"/>
        <v>124242.49</v>
      </c>
    </row>
    <row r="113" spans="1:6" ht="31.5" x14ac:dyDescent="0.25">
      <c r="A113" s="74" t="s">
        <v>209</v>
      </c>
      <c r="B113" s="71" t="s">
        <v>277</v>
      </c>
      <c r="C113" s="71" t="s">
        <v>296</v>
      </c>
      <c r="D113" s="68" t="s">
        <v>210</v>
      </c>
      <c r="E113" s="70">
        <v>399351</v>
      </c>
      <c r="F113" s="70">
        <v>124242.49</v>
      </c>
    </row>
    <row r="114" spans="1:6" ht="15.75" x14ac:dyDescent="0.25">
      <c r="A114" s="72" t="s">
        <v>49</v>
      </c>
      <c r="B114" s="68" t="s">
        <v>297</v>
      </c>
      <c r="C114" s="68"/>
      <c r="D114" s="68"/>
      <c r="E114" s="70">
        <f>E115+E121</f>
        <v>120000</v>
      </c>
      <c r="F114" s="70">
        <f>F115+F121</f>
        <v>14583.33</v>
      </c>
    </row>
    <row r="115" spans="1:6" ht="31.5" x14ac:dyDescent="0.25">
      <c r="A115" s="69" t="s">
        <v>298</v>
      </c>
      <c r="B115" s="71" t="s">
        <v>297</v>
      </c>
      <c r="C115" s="71" t="s">
        <v>299</v>
      </c>
      <c r="D115" s="71"/>
      <c r="E115" s="70">
        <f t="shared" ref="E115:F119" si="9">E116</f>
        <v>100000</v>
      </c>
      <c r="F115" s="70">
        <f t="shared" si="9"/>
        <v>14583.33</v>
      </c>
    </row>
    <row r="116" spans="1:6" ht="31.5" x14ac:dyDescent="0.25">
      <c r="A116" s="69" t="s">
        <v>300</v>
      </c>
      <c r="B116" s="71" t="s">
        <v>297</v>
      </c>
      <c r="C116" s="71" t="s">
        <v>301</v>
      </c>
      <c r="D116" s="71"/>
      <c r="E116" s="70">
        <f t="shared" si="9"/>
        <v>100000</v>
      </c>
      <c r="F116" s="70">
        <f t="shared" si="9"/>
        <v>14583.33</v>
      </c>
    </row>
    <row r="117" spans="1:6" ht="47.25" x14ac:dyDescent="0.25">
      <c r="A117" s="69" t="s">
        <v>302</v>
      </c>
      <c r="B117" s="71" t="s">
        <v>297</v>
      </c>
      <c r="C117" s="71" t="s">
        <v>303</v>
      </c>
      <c r="D117" s="71"/>
      <c r="E117" s="70">
        <f t="shared" si="9"/>
        <v>100000</v>
      </c>
      <c r="F117" s="70">
        <f t="shared" si="9"/>
        <v>14583.33</v>
      </c>
    </row>
    <row r="118" spans="1:6" ht="31.5" x14ac:dyDescent="0.25">
      <c r="A118" s="76" t="s">
        <v>50</v>
      </c>
      <c r="B118" s="71" t="s">
        <v>297</v>
      </c>
      <c r="C118" s="71" t="s">
        <v>304</v>
      </c>
      <c r="D118" s="71"/>
      <c r="E118" s="70">
        <f t="shared" si="9"/>
        <v>100000</v>
      </c>
      <c r="F118" s="70">
        <f t="shared" si="9"/>
        <v>14583.33</v>
      </c>
    </row>
    <row r="119" spans="1:6" ht="31.5" x14ac:dyDescent="0.25">
      <c r="A119" s="74" t="s">
        <v>207</v>
      </c>
      <c r="B119" s="71" t="s">
        <v>297</v>
      </c>
      <c r="C119" s="71" t="s">
        <v>304</v>
      </c>
      <c r="D119" s="71" t="s">
        <v>208</v>
      </c>
      <c r="E119" s="70">
        <f t="shared" si="9"/>
        <v>100000</v>
      </c>
      <c r="F119" s="70">
        <f t="shared" si="9"/>
        <v>14583.33</v>
      </c>
    </row>
    <row r="120" spans="1:6" ht="31.5" x14ac:dyDescent="0.25">
      <c r="A120" s="74" t="s">
        <v>209</v>
      </c>
      <c r="B120" s="71" t="s">
        <v>297</v>
      </c>
      <c r="C120" s="71" t="s">
        <v>304</v>
      </c>
      <c r="D120" s="71" t="s">
        <v>210</v>
      </c>
      <c r="E120" s="70">
        <v>100000</v>
      </c>
      <c r="F120" s="70">
        <v>14583.33</v>
      </c>
    </row>
    <row r="121" spans="1:6" ht="26.25" x14ac:dyDescent="0.25">
      <c r="A121" s="79" t="s">
        <v>305</v>
      </c>
      <c r="B121" s="71" t="s">
        <v>297</v>
      </c>
      <c r="C121" s="16" t="s">
        <v>457</v>
      </c>
      <c r="D121" s="16"/>
      <c r="E121" s="70">
        <f t="shared" ref="E121:F125" si="10">E122</f>
        <v>20000</v>
      </c>
      <c r="F121" s="70">
        <f t="shared" si="10"/>
        <v>0</v>
      </c>
    </row>
    <row r="122" spans="1:6" ht="17.25" customHeight="1" x14ac:dyDescent="0.25">
      <c r="A122" s="79" t="s">
        <v>307</v>
      </c>
      <c r="B122" s="71" t="s">
        <v>297</v>
      </c>
      <c r="C122" s="16" t="s">
        <v>458</v>
      </c>
      <c r="D122" s="16"/>
      <c r="E122" s="70">
        <f t="shared" si="10"/>
        <v>20000</v>
      </c>
      <c r="F122" s="70">
        <f t="shared" si="10"/>
        <v>0</v>
      </c>
    </row>
    <row r="123" spans="1:6" ht="26.25" x14ac:dyDescent="0.25">
      <c r="A123" s="79" t="s">
        <v>309</v>
      </c>
      <c r="B123" s="71" t="s">
        <v>297</v>
      </c>
      <c r="C123" s="16" t="s">
        <v>459</v>
      </c>
      <c r="D123" s="16"/>
      <c r="E123" s="70">
        <f t="shared" si="10"/>
        <v>20000</v>
      </c>
      <c r="F123" s="70">
        <f t="shared" si="10"/>
        <v>0</v>
      </c>
    </row>
    <row r="124" spans="1:6" ht="26.25" x14ac:dyDescent="0.25">
      <c r="A124" s="79" t="s">
        <v>74</v>
      </c>
      <c r="B124" s="71" t="s">
        <v>297</v>
      </c>
      <c r="C124" s="16" t="s">
        <v>460</v>
      </c>
      <c r="D124" s="16"/>
      <c r="E124" s="70">
        <f t="shared" si="10"/>
        <v>20000</v>
      </c>
      <c r="F124" s="70">
        <f t="shared" si="10"/>
        <v>0</v>
      </c>
    </row>
    <row r="125" spans="1:6" ht="39" x14ac:dyDescent="0.25">
      <c r="A125" s="79" t="s">
        <v>312</v>
      </c>
      <c r="B125" s="71" t="s">
        <v>297</v>
      </c>
      <c r="C125" s="16" t="s">
        <v>460</v>
      </c>
      <c r="D125" s="16" t="s">
        <v>221</v>
      </c>
      <c r="E125" s="70">
        <f t="shared" si="10"/>
        <v>20000</v>
      </c>
      <c r="F125" s="70">
        <f t="shared" si="10"/>
        <v>0</v>
      </c>
    </row>
    <row r="126" spans="1:6" ht="39" x14ac:dyDescent="0.25">
      <c r="A126" s="79" t="s">
        <v>312</v>
      </c>
      <c r="B126" s="71" t="s">
        <v>297</v>
      </c>
      <c r="C126" s="16" t="s">
        <v>460</v>
      </c>
      <c r="D126" s="16" t="s">
        <v>313</v>
      </c>
      <c r="E126" s="70">
        <v>20000</v>
      </c>
      <c r="F126" s="70"/>
    </row>
    <row r="127" spans="1:6" ht="15.75" x14ac:dyDescent="0.25">
      <c r="A127" s="66" t="s">
        <v>314</v>
      </c>
      <c r="B127" s="67" t="s">
        <v>315</v>
      </c>
      <c r="C127" s="68"/>
      <c r="D127" s="67"/>
      <c r="E127" s="65">
        <f>E128+E135+E144</f>
        <v>22217141.350000001</v>
      </c>
      <c r="F127" s="65">
        <f>F128+F135+F144</f>
        <v>4612699.9399999995</v>
      </c>
    </row>
    <row r="128" spans="1:6" ht="15.75" x14ac:dyDescent="0.25">
      <c r="A128" s="72" t="s">
        <v>51</v>
      </c>
      <c r="B128" s="68" t="s">
        <v>316</v>
      </c>
      <c r="C128" s="68"/>
      <c r="D128" s="68"/>
      <c r="E128" s="70">
        <f>E129</f>
        <v>384000</v>
      </c>
      <c r="F128" s="70">
        <f>F129</f>
        <v>189434.63</v>
      </c>
    </row>
    <row r="129" spans="1:6" ht="47.25" x14ac:dyDescent="0.25">
      <c r="A129" s="72" t="s">
        <v>317</v>
      </c>
      <c r="B129" s="68" t="s">
        <v>316</v>
      </c>
      <c r="C129" s="68" t="s">
        <v>318</v>
      </c>
      <c r="D129" s="68"/>
      <c r="E129" s="70">
        <f>E130</f>
        <v>384000</v>
      </c>
      <c r="F129" s="70">
        <f>F130</f>
        <v>189434.63</v>
      </c>
    </row>
    <row r="130" spans="1:6" ht="31.5" x14ac:dyDescent="0.25">
      <c r="A130" s="72" t="s">
        <v>319</v>
      </c>
      <c r="B130" s="68" t="s">
        <v>316</v>
      </c>
      <c r="C130" s="68" t="s">
        <v>320</v>
      </c>
      <c r="D130" s="68"/>
      <c r="E130" s="70">
        <f>E132</f>
        <v>384000</v>
      </c>
      <c r="F130" s="70">
        <f>F132</f>
        <v>189434.63</v>
      </c>
    </row>
    <row r="131" spans="1:6" ht="31.5" x14ac:dyDescent="0.25">
      <c r="A131" s="72" t="s">
        <v>321</v>
      </c>
      <c r="B131" s="68" t="s">
        <v>316</v>
      </c>
      <c r="C131" s="68" t="s">
        <v>322</v>
      </c>
      <c r="D131" s="68"/>
      <c r="E131" s="70">
        <f t="shared" ref="E131:F133" si="11">E132</f>
        <v>384000</v>
      </c>
      <c r="F131" s="70">
        <f t="shared" si="11"/>
        <v>189434.63</v>
      </c>
    </row>
    <row r="132" spans="1:6" ht="31.5" x14ac:dyDescent="0.25">
      <c r="A132" s="72" t="s">
        <v>52</v>
      </c>
      <c r="B132" s="68" t="s">
        <v>316</v>
      </c>
      <c r="C132" s="68" t="s">
        <v>323</v>
      </c>
      <c r="D132" s="68"/>
      <c r="E132" s="70">
        <f t="shared" si="11"/>
        <v>384000</v>
      </c>
      <c r="F132" s="70">
        <f t="shared" si="11"/>
        <v>189434.63</v>
      </c>
    </row>
    <row r="133" spans="1:6" ht="31.5" x14ac:dyDescent="0.25">
      <c r="A133" s="74" t="s">
        <v>207</v>
      </c>
      <c r="B133" s="68" t="s">
        <v>316</v>
      </c>
      <c r="C133" s="68" t="s">
        <v>323</v>
      </c>
      <c r="D133" s="68" t="s">
        <v>208</v>
      </c>
      <c r="E133" s="70">
        <f t="shared" si="11"/>
        <v>384000</v>
      </c>
      <c r="F133" s="70">
        <f t="shared" si="11"/>
        <v>189434.63</v>
      </c>
    </row>
    <row r="134" spans="1:6" ht="31.5" x14ac:dyDescent="0.25">
      <c r="A134" s="74" t="s">
        <v>209</v>
      </c>
      <c r="B134" s="68" t="s">
        <v>316</v>
      </c>
      <c r="C134" s="68" t="s">
        <v>323</v>
      </c>
      <c r="D134" s="68" t="s">
        <v>210</v>
      </c>
      <c r="E134" s="70">
        <v>384000</v>
      </c>
      <c r="F134" s="70">
        <v>189434.63</v>
      </c>
    </row>
    <row r="135" spans="1:6" ht="15.75" x14ac:dyDescent="0.25">
      <c r="A135" s="72" t="s">
        <v>53</v>
      </c>
      <c r="B135" s="68" t="s">
        <v>324</v>
      </c>
      <c r="C135" s="68"/>
      <c r="D135" s="68"/>
      <c r="E135" s="70">
        <f>E136</f>
        <v>3799741.28</v>
      </c>
      <c r="F135" s="70">
        <f>F136</f>
        <v>0</v>
      </c>
    </row>
    <row r="136" spans="1:6" ht="31.5" customHeight="1" x14ac:dyDescent="0.25">
      <c r="A136" s="72" t="s">
        <v>325</v>
      </c>
      <c r="B136" s="68" t="s">
        <v>324</v>
      </c>
      <c r="C136" s="68" t="s">
        <v>326</v>
      </c>
      <c r="D136" s="68"/>
      <c r="E136" s="70">
        <f>E137</f>
        <v>3799741.28</v>
      </c>
      <c r="F136" s="70">
        <f>F137</f>
        <v>0</v>
      </c>
    </row>
    <row r="137" spans="1:6" ht="31.5" x14ac:dyDescent="0.25">
      <c r="A137" s="72" t="s">
        <v>327</v>
      </c>
      <c r="B137" s="68" t="s">
        <v>324</v>
      </c>
      <c r="C137" s="68" t="s">
        <v>328</v>
      </c>
      <c r="D137" s="68"/>
      <c r="E137" s="70">
        <f>E138+E141</f>
        <v>3799741.28</v>
      </c>
      <c r="F137" s="70">
        <f>F138+F141</f>
        <v>0</v>
      </c>
    </row>
    <row r="138" spans="1:6" ht="47.25" x14ac:dyDescent="0.25">
      <c r="A138" s="72" t="s">
        <v>54</v>
      </c>
      <c r="B138" s="68" t="s">
        <v>324</v>
      </c>
      <c r="C138" s="68" t="s">
        <v>329</v>
      </c>
      <c r="D138" s="68"/>
      <c r="E138" s="70">
        <f>E139</f>
        <v>80000</v>
      </c>
      <c r="F138" s="70">
        <f>F139</f>
        <v>0</v>
      </c>
    </row>
    <row r="139" spans="1:6" ht="31.5" x14ac:dyDescent="0.25">
      <c r="A139" s="74" t="s">
        <v>207</v>
      </c>
      <c r="B139" s="68" t="s">
        <v>324</v>
      </c>
      <c r="C139" s="68" t="s">
        <v>329</v>
      </c>
      <c r="D139" s="68" t="s">
        <v>208</v>
      </c>
      <c r="E139" s="70">
        <f>E140</f>
        <v>80000</v>
      </c>
      <c r="F139" s="70">
        <f>F140</f>
        <v>0</v>
      </c>
    </row>
    <row r="140" spans="1:6" ht="31.5" x14ac:dyDescent="0.25">
      <c r="A140" s="74" t="s">
        <v>209</v>
      </c>
      <c r="B140" s="68" t="s">
        <v>324</v>
      </c>
      <c r="C140" s="68" t="s">
        <v>329</v>
      </c>
      <c r="D140" s="68" t="s">
        <v>210</v>
      </c>
      <c r="E140" s="70">
        <v>80000</v>
      </c>
      <c r="F140" s="70"/>
    </row>
    <row r="141" spans="1:6" ht="94.5" x14ac:dyDescent="0.25">
      <c r="A141" s="21" t="s">
        <v>432</v>
      </c>
      <c r="B141" s="16" t="s">
        <v>324</v>
      </c>
      <c r="C141" s="16" t="s">
        <v>431</v>
      </c>
      <c r="D141" s="16"/>
      <c r="E141" s="19">
        <f>E142</f>
        <v>3719741.28</v>
      </c>
      <c r="F141" s="19">
        <f>F142</f>
        <v>0</v>
      </c>
    </row>
    <row r="142" spans="1:6" ht="31.5" x14ac:dyDescent="0.25">
      <c r="A142" s="21" t="s">
        <v>207</v>
      </c>
      <c r="B142" s="16" t="s">
        <v>324</v>
      </c>
      <c r="C142" s="16" t="s">
        <v>431</v>
      </c>
      <c r="D142" s="16" t="s">
        <v>208</v>
      </c>
      <c r="E142" s="19">
        <f>E143</f>
        <v>3719741.28</v>
      </c>
      <c r="F142" s="19">
        <f>F143</f>
        <v>0</v>
      </c>
    </row>
    <row r="143" spans="1:6" ht="31.5" x14ac:dyDescent="0.25">
      <c r="A143" s="21" t="s">
        <v>209</v>
      </c>
      <c r="B143" s="16" t="s">
        <v>324</v>
      </c>
      <c r="C143" s="16" t="s">
        <v>431</v>
      </c>
      <c r="D143" s="16" t="s">
        <v>210</v>
      </c>
      <c r="E143" s="19">
        <v>3719741.28</v>
      </c>
      <c r="F143" s="19"/>
    </row>
    <row r="144" spans="1:6" ht="15.75" x14ac:dyDescent="0.25">
      <c r="A144" s="72" t="s">
        <v>55</v>
      </c>
      <c r="B144" s="68" t="s">
        <v>331</v>
      </c>
      <c r="C144" s="73"/>
      <c r="D144" s="68"/>
      <c r="E144" s="70">
        <f>E150+E156+E145+E153</f>
        <v>18033400.07</v>
      </c>
      <c r="F144" s="70">
        <f>F150+F156+F145+F153</f>
        <v>4423265.3099999996</v>
      </c>
    </row>
    <row r="145" spans="1:6" ht="47.25" x14ac:dyDescent="0.25">
      <c r="A145" s="15" t="s">
        <v>325</v>
      </c>
      <c r="B145" s="16" t="s">
        <v>331</v>
      </c>
      <c r="C145" s="16" t="s">
        <v>326</v>
      </c>
      <c r="D145" s="16"/>
      <c r="E145" s="19">
        <f t="shared" ref="E145:F148" si="12">E146</f>
        <v>1100000</v>
      </c>
      <c r="F145" s="70">
        <f t="shared" si="12"/>
        <v>578115.26</v>
      </c>
    </row>
    <row r="146" spans="1:6" ht="31.5" x14ac:dyDescent="0.25">
      <c r="A146" s="15" t="s">
        <v>327</v>
      </c>
      <c r="B146" s="16" t="s">
        <v>331</v>
      </c>
      <c r="C146" s="16" t="s">
        <v>328</v>
      </c>
      <c r="D146" s="16"/>
      <c r="E146" s="19">
        <f t="shared" si="12"/>
        <v>1100000</v>
      </c>
      <c r="F146" s="70">
        <f t="shared" si="12"/>
        <v>578115.26</v>
      </c>
    </row>
    <row r="147" spans="1:6" ht="47.25" x14ac:dyDescent="0.25">
      <c r="A147" s="15" t="s">
        <v>54</v>
      </c>
      <c r="B147" s="16" t="s">
        <v>331</v>
      </c>
      <c r="C147" s="16" t="s">
        <v>329</v>
      </c>
      <c r="D147" s="16"/>
      <c r="E147" s="19">
        <f t="shared" si="12"/>
        <v>1100000</v>
      </c>
      <c r="F147" s="70">
        <f t="shared" si="12"/>
        <v>578115.26</v>
      </c>
    </row>
    <row r="148" spans="1:6" ht="31.5" x14ac:dyDescent="0.25">
      <c r="A148" s="21" t="s">
        <v>207</v>
      </c>
      <c r="B148" s="16" t="s">
        <v>331</v>
      </c>
      <c r="C148" s="16" t="s">
        <v>329</v>
      </c>
      <c r="D148" s="16" t="s">
        <v>208</v>
      </c>
      <c r="E148" s="19">
        <f t="shared" si="12"/>
        <v>1100000</v>
      </c>
      <c r="F148" s="70">
        <f t="shared" si="12"/>
        <v>578115.26</v>
      </c>
    </row>
    <row r="149" spans="1:6" ht="31.5" x14ac:dyDescent="0.25">
      <c r="A149" s="21" t="s">
        <v>209</v>
      </c>
      <c r="B149" s="16" t="s">
        <v>331</v>
      </c>
      <c r="C149" s="16" t="s">
        <v>329</v>
      </c>
      <c r="D149" s="16" t="s">
        <v>210</v>
      </c>
      <c r="E149" s="19">
        <v>1100000</v>
      </c>
      <c r="F149" s="70">
        <v>578115.26</v>
      </c>
    </row>
    <row r="150" spans="1:6" ht="31.5" x14ac:dyDescent="0.25">
      <c r="A150" s="69" t="s">
        <v>56</v>
      </c>
      <c r="B150" s="71" t="s">
        <v>331</v>
      </c>
      <c r="C150" s="71" t="s">
        <v>332</v>
      </c>
      <c r="D150" s="71"/>
      <c r="E150" s="80">
        <f>E151</f>
        <v>7152447.9299999997</v>
      </c>
      <c r="F150" s="70">
        <f>F151</f>
        <v>0</v>
      </c>
    </row>
    <row r="151" spans="1:6" ht="31.5" x14ac:dyDescent="0.25">
      <c r="A151" s="74" t="s">
        <v>207</v>
      </c>
      <c r="B151" s="71" t="s">
        <v>331</v>
      </c>
      <c r="C151" s="71" t="s">
        <v>332</v>
      </c>
      <c r="D151" s="71" t="s">
        <v>208</v>
      </c>
      <c r="E151" s="80">
        <f>E152</f>
        <v>7152447.9299999997</v>
      </c>
      <c r="F151" s="70">
        <f>F152</f>
        <v>0</v>
      </c>
    </row>
    <row r="152" spans="1:6" ht="31.5" x14ac:dyDescent="0.25">
      <c r="A152" s="74" t="s">
        <v>209</v>
      </c>
      <c r="B152" s="71" t="s">
        <v>331</v>
      </c>
      <c r="C152" s="71" t="s">
        <v>332</v>
      </c>
      <c r="D152" s="71" t="s">
        <v>210</v>
      </c>
      <c r="E152" s="80">
        <v>7152447.9299999997</v>
      </c>
      <c r="F152" s="70"/>
    </row>
    <row r="153" spans="1:6" ht="47.25" x14ac:dyDescent="0.25">
      <c r="A153" s="21" t="s">
        <v>59</v>
      </c>
      <c r="B153" s="16" t="s">
        <v>331</v>
      </c>
      <c r="C153" s="16" t="s">
        <v>333</v>
      </c>
      <c r="D153" s="16"/>
      <c r="E153" s="19">
        <f>E154</f>
        <v>1167790.42</v>
      </c>
      <c r="F153" s="70">
        <f>F154</f>
        <v>0</v>
      </c>
    </row>
    <row r="154" spans="1:6" ht="31.5" x14ac:dyDescent="0.25">
      <c r="A154" s="21" t="s">
        <v>207</v>
      </c>
      <c r="B154" s="16" t="s">
        <v>331</v>
      </c>
      <c r="C154" s="16" t="s">
        <v>333</v>
      </c>
      <c r="D154" s="16" t="s">
        <v>208</v>
      </c>
      <c r="E154" s="19">
        <f>E155</f>
        <v>1167790.42</v>
      </c>
      <c r="F154" s="70">
        <f>F155</f>
        <v>0</v>
      </c>
    </row>
    <row r="155" spans="1:6" ht="31.5" x14ac:dyDescent="0.25">
      <c r="A155" s="21" t="s">
        <v>209</v>
      </c>
      <c r="B155" s="16" t="s">
        <v>331</v>
      </c>
      <c r="C155" s="16" t="s">
        <v>333</v>
      </c>
      <c r="D155" s="16" t="s">
        <v>210</v>
      </c>
      <c r="E155" s="19">
        <v>1167790.42</v>
      </c>
      <c r="F155" s="70"/>
    </row>
    <row r="156" spans="1:6" ht="31.5" x14ac:dyDescent="0.25">
      <c r="A156" s="69" t="s">
        <v>334</v>
      </c>
      <c r="B156" s="68" t="s">
        <v>331</v>
      </c>
      <c r="C156" s="68" t="s">
        <v>335</v>
      </c>
      <c r="D156" s="67"/>
      <c r="E156" s="70">
        <f>E157</f>
        <v>8613161.7199999988</v>
      </c>
      <c r="F156" s="70">
        <f>F157</f>
        <v>3845150.05</v>
      </c>
    </row>
    <row r="157" spans="1:6" ht="31.5" x14ac:dyDescent="0.25">
      <c r="A157" s="69" t="s">
        <v>461</v>
      </c>
      <c r="B157" s="68" t="s">
        <v>331</v>
      </c>
      <c r="C157" s="68" t="s">
        <v>337</v>
      </c>
      <c r="D157" s="67"/>
      <c r="E157" s="70">
        <f>E158</f>
        <v>8613161.7199999988</v>
      </c>
      <c r="F157" s="70">
        <f>F158</f>
        <v>3845150.05</v>
      </c>
    </row>
    <row r="158" spans="1:6" ht="15.75" x14ac:dyDescent="0.25">
      <c r="A158" s="76" t="s">
        <v>338</v>
      </c>
      <c r="B158" s="68" t="s">
        <v>331</v>
      </c>
      <c r="C158" s="68" t="s">
        <v>339</v>
      </c>
      <c r="D158" s="67"/>
      <c r="E158" s="70">
        <f>E161+E163+E159</f>
        <v>8613161.7199999988</v>
      </c>
      <c r="F158" s="70">
        <f>F161+F163+F159</f>
        <v>3845150.05</v>
      </c>
    </row>
    <row r="159" spans="1:6" ht="15.75" x14ac:dyDescent="0.25">
      <c r="A159" s="15" t="s">
        <v>225</v>
      </c>
      <c r="B159" s="16" t="s">
        <v>331</v>
      </c>
      <c r="C159" s="16" t="s">
        <v>339</v>
      </c>
      <c r="D159" s="16" t="s">
        <v>204</v>
      </c>
      <c r="E159" s="19">
        <f>E160</f>
        <v>49628</v>
      </c>
      <c r="F159" s="19">
        <f>F160</f>
        <v>49627.03</v>
      </c>
    </row>
    <row r="160" spans="1:6" ht="31.5" x14ac:dyDescent="0.25">
      <c r="A160" s="15" t="s">
        <v>205</v>
      </c>
      <c r="B160" s="16" t="s">
        <v>331</v>
      </c>
      <c r="C160" s="16" t="s">
        <v>339</v>
      </c>
      <c r="D160" s="16" t="s">
        <v>206</v>
      </c>
      <c r="E160" s="19">
        <v>49628</v>
      </c>
      <c r="F160" s="19">
        <v>49627.03</v>
      </c>
    </row>
    <row r="161" spans="1:6" ht="31.5" x14ac:dyDescent="0.25">
      <c r="A161" s="74" t="s">
        <v>207</v>
      </c>
      <c r="B161" s="68" t="s">
        <v>331</v>
      </c>
      <c r="C161" s="68" t="s">
        <v>339</v>
      </c>
      <c r="D161" s="68" t="s">
        <v>208</v>
      </c>
      <c r="E161" s="70">
        <f>E162</f>
        <v>8563132.1999999993</v>
      </c>
      <c r="F161" s="70">
        <f>F162</f>
        <v>3795121.5</v>
      </c>
    </row>
    <row r="162" spans="1:6" ht="31.5" x14ac:dyDescent="0.25">
      <c r="A162" s="74" t="s">
        <v>209</v>
      </c>
      <c r="B162" s="68" t="s">
        <v>331</v>
      </c>
      <c r="C162" s="68" t="s">
        <v>339</v>
      </c>
      <c r="D162" s="68" t="s">
        <v>210</v>
      </c>
      <c r="E162" s="70">
        <v>8563132.1999999993</v>
      </c>
      <c r="F162" s="70">
        <v>3795121.5</v>
      </c>
    </row>
    <row r="163" spans="1:6" ht="15.75" x14ac:dyDescent="0.25">
      <c r="A163" s="44" t="s">
        <v>433</v>
      </c>
      <c r="B163" s="16" t="s">
        <v>331</v>
      </c>
      <c r="C163" s="16" t="s">
        <v>339</v>
      </c>
      <c r="D163" s="16" t="s">
        <v>221</v>
      </c>
      <c r="E163" s="19">
        <f>E164</f>
        <v>401.52</v>
      </c>
      <c r="F163" s="19">
        <f>F164</f>
        <v>401.52</v>
      </c>
    </row>
    <row r="164" spans="1:6" ht="15.75" x14ac:dyDescent="0.25">
      <c r="A164" s="44" t="s">
        <v>229</v>
      </c>
      <c r="B164" s="16" t="s">
        <v>331</v>
      </c>
      <c r="C164" s="16" t="s">
        <v>339</v>
      </c>
      <c r="D164" s="16" t="s">
        <v>230</v>
      </c>
      <c r="E164" s="19">
        <v>401.52</v>
      </c>
      <c r="F164" s="19">
        <v>401.52</v>
      </c>
    </row>
    <row r="165" spans="1:6" ht="15.75" x14ac:dyDescent="0.25">
      <c r="A165" s="66" t="s">
        <v>340</v>
      </c>
      <c r="B165" s="67" t="s">
        <v>341</v>
      </c>
      <c r="C165" s="67"/>
      <c r="D165" s="67"/>
      <c r="E165" s="65">
        <f>E166+E172</f>
        <v>220000</v>
      </c>
      <c r="F165" s="70">
        <f>F166+F172</f>
        <v>4050</v>
      </c>
    </row>
    <row r="166" spans="1:6" ht="31.5" x14ac:dyDescent="0.25">
      <c r="A166" s="74" t="s">
        <v>57</v>
      </c>
      <c r="B166" s="68" t="s">
        <v>342</v>
      </c>
      <c r="C166" s="68"/>
      <c r="D166" s="68"/>
      <c r="E166" s="70">
        <f t="shared" ref="E166:F170" si="13">E167</f>
        <v>50000</v>
      </c>
      <c r="F166" s="70">
        <f t="shared" si="13"/>
        <v>4050</v>
      </c>
    </row>
    <row r="167" spans="1:6" ht="31.5" x14ac:dyDescent="0.25">
      <c r="A167" s="74" t="s">
        <v>231</v>
      </c>
      <c r="B167" s="68" t="s">
        <v>342</v>
      </c>
      <c r="C167" s="68" t="s">
        <v>232</v>
      </c>
      <c r="D167" s="68"/>
      <c r="E167" s="70">
        <f t="shared" si="13"/>
        <v>50000</v>
      </c>
      <c r="F167" s="70">
        <f t="shared" si="13"/>
        <v>4050</v>
      </c>
    </row>
    <row r="168" spans="1:6" ht="63" x14ac:dyDescent="0.25">
      <c r="A168" s="74" t="s">
        <v>343</v>
      </c>
      <c r="B168" s="68" t="s">
        <v>342</v>
      </c>
      <c r="C168" s="68" t="s">
        <v>234</v>
      </c>
      <c r="D168" s="68"/>
      <c r="E168" s="70">
        <f t="shared" si="13"/>
        <v>50000</v>
      </c>
      <c r="F168" s="70">
        <f t="shared" si="13"/>
        <v>4050</v>
      </c>
    </row>
    <row r="169" spans="1:6" ht="47.25" x14ac:dyDescent="0.25">
      <c r="A169" s="74" t="s">
        <v>39</v>
      </c>
      <c r="B169" s="68" t="s">
        <v>342</v>
      </c>
      <c r="C169" s="68" t="s">
        <v>235</v>
      </c>
      <c r="D169" s="68"/>
      <c r="E169" s="70">
        <f t="shared" si="13"/>
        <v>50000</v>
      </c>
      <c r="F169" s="70">
        <f t="shared" si="13"/>
        <v>4050</v>
      </c>
    </row>
    <row r="170" spans="1:6" ht="31.5" x14ac:dyDescent="0.25">
      <c r="A170" s="74" t="s">
        <v>207</v>
      </c>
      <c r="B170" s="68" t="s">
        <v>342</v>
      </c>
      <c r="C170" s="68" t="s">
        <v>235</v>
      </c>
      <c r="D170" s="68" t="s">
        <v>208</v>
      </c>
      <c r="E170" s="70">
        <f t="shared" si="13"/>
        <v>50000</v>
      </c>
      <c r="F170" s="70">
        <f t="shared" si="13"/>
        <v>4050</v>
      </c>
    </row>
    <row r="171" spans="1:6" ht="31.5" x14ac:dyDescent="0.25">
      <c r="A171" s="74" t="s">
        <v>209</v>
      </c>
      <c r="B171" s="68" t="s">
        <v>342</v>
      </c>
      <c r="C171" s="68" t="s">
        <v>235</v>
      </c>
      <c r="D171" s="68" t="s">
        <v>210</v>
      </c>
      <c r="E171" s="70">
        <v>50000</v>
      </c>
      <c r="F171" s="70">
        <v>4050</v>
      </c>
    </row>
    <row r="172" spans="1:6" ht="15.75" x14ac:dyDescent="0.25">
      <c r="A172" s="21" t="s">
        <v>344</v>
      </c>
      <c r="B172" s="16" t="s">
        <v>345</v>
      </c>
      <c r="C172" s="16"/>
      <c r="D172" s="16"/>
      <c r="E172" s="30">
        <f t="shared" ref="E172:F176" si="14">E173</f>
        <v>170000</v>
      </c>
      <c r="F172" s="70">
        <f t="shared" si="14"/>
        <v>0</v>
      </c>
    </row>
    <row r="173" spans="1:6" ht="47.25" x14ac:dyDescent="0.25">
      <c r="A173" s="21" t="s">
        <v>346</v>
      </c>
      <c r="B173" s="16" t="s">
        <v>345</v>
      </c>
      <c r="C173" s="16" t="s">
        <v>347</v>
      </c>
      <c r="D173" s="16"/>
      <c r="E173" s="30">
        <f t="shared" si="14"/>
        <v>170000</v>
      </c>
      <c r="F173" s="70">
        <f t="shared" si="14"/>
        <v>0</v>
      </c>
    </row>
    <row r="174" spans="1:6" ht="47.25" x14ac:dyDescent="0.25">
      <c r="A174" s="21" t="s">
        <v>348</v>
      </c>
      <c r="B174" s="16" t="s">
        <v>345</v>
      </c>
      <c r="C174" s="16" t="s">
        <v>349</v>
      </c>
      <c r="D174" s="16"/>
      <c r="E174" s="30">
        <f t="shared" si="14"/>
        <v>170000</v>
      </c>
      <c r="F174" s="70">
        <f t="shared" si="14"/>
        <v>0</v>
      </c>
    </row>
    <row r="175" spans="1:6" ht="15.75" x14ac:dyDescent="0.25">
      <c r="A175" s="21" t="s">
        <v>46</v>
      </c>
      <c r="B175" s="16" t="s">
        <v>345</v>
      </c>
      <c r="C175" s="16" t="s">
        <v>350</v>
      </c>
      <c r="D175" s="16"/>
      <c r="E175" s="30">
        <f>E176+E178</f>
        <v>170000</v>
      </c>
      <c r="F175" s="70">
        <f t="shared" si="14"/>
        <v>0</v>
      </c>
    </row>
    <row r="176" spans="1:6" ht="78.75" x14ac:dyDescent="0.25">
      <c r="A176" s="21" t="s">
        <v>203</v>
      </c>
      <c r="B176" s="16" t="s">
        <v>189</v>
      </c>
      <c r="C176" s="16" t="s">
        <v>350</v>
      </c>
      <c r="D176" s="16" t="s">
        <v>204</v>
      </c>
      <c r="E176" s="30">
        <f t="shared" si="14"/>
        <v>60000</v>
      </c>
      <c r="F176" s="70">
        <f t="shared" si="14"/>
        <v>0</v>
      </c>
    </row>
    <row r="177" spans="1:6" ht="31.5" x14ac:dyDescent="0.25">
      <c r="A177" s="21" t="s">
        <v>237</v>
      </c>
      <c r="B177" s="16" t="s">
        <v>189</v>
      </c>
      <c r="C177" s="16" t="s">
        <v>350</v>
      </c>
      <c r="D177" s="16" t="s">
        <v>206</v>
      </c>
      <c r="E177" s="30">
        <v>60000</v>
      </c>
      <c r="F177" s="70"/>
    </row>
    <row r="178" spans="1:6" ht="31.5" x14ac:dyDescent="0.25">
      <c r="A178" s="21" t="s">
        <v>207</v>
      </c>
      <c r="B178" s="16" t="s">
        <v>189</v>
      </c>
      <c r="C178" s="16" t="s">
        <v>350</v>
      </c>
      <c r="D178" s="16" t="s">
        <v>208</v>
      </c>
      <c r="E178" s="30">
        <f>E179</f>
        <v>110000</v>
      </c>
      <c r="F178" s="30">
        <f>F179</f>
        <v>0</v>
      </c>
    </row>
    <row r="179" spans="1:6" ht="31.5" x14ac:dyDescent="0.25">
      <c r="A179" s="21" t="s">
        <v>209</v>
      </c>
      <c r="B179" s="16" t="s">
        <v>189</v>
      </c>
      <c r="C179" s="16" t="s">
        <v>350</v>
      </c>
      <c r="D179" s="16" t="s">
        <v>210</v>
      </c>
      <c r="E179" s="30">
        <v>110000</v>
      </c>
      <c r="F179" s="19"/>
    </row>
    <row r="180" spans="1:6" ht="15.75" x14ac:dyDescent="0.25">
      <c r="A180" s="66" t="s">
        <v>351</v>
      </c>
      <c r="B180" s="67" t="s">
        <v>352</v>
      </c>
      <c r="C180" s="73"/>
      <c r="D180" s="67"/>
      <c r="E180" s="65">
        <f>E181</f>
        <v>20194558.960000001</v>
      </c>
      <c r="F180" s="65">
        <f>F181</f>
        <v>12845152.09</v>
      </c>
    </row>
    <row r="181" spans="1:6" ht="15.75" x14ac:dyDescent="0.25">
      <c r="A181" s="72" t="s">
        <v>58</v>
      </c>
      <c r="B181" s="68" t="s">
        <v>353</v>
      </c>
      <c r="C181" s="73"/>
      <c r="D181" s="68"/>
      <c r="E181" s="70">
        <f>E182+E187+E211+E214</f>
        <v>20194558.960000001</v>
      </c>
      <c r="F181" s="70">
        <f>F182+F187+F211+F214</f>
        <v>12845152.09</v>
      </c>
    </row>
    <row r="182" spans="1:6" ht="31.5" x14ac:dyDescent="0.25">
      <c r="A182" s="74" t="s">
        <v>354</v>
      </c>
      <c r="B182" s="16" t="s">
        <v>353</v>
      </c>
      <c r="C182" s="16" t="s">
        <v>355</v>
      </c>
      <c r="D182" s="32"/>
      <c r="E182" s="70">
        <f t="shared" ref="E182:F185" si="15">E183</f>
        <v>25000</v>
      </c>
      <c r="F182" s="70">
        <f t="shared" si="15"/>
        <v>24671.64</v>
      </c>
    </row>
    <row r="183" spans="1:6" ht="47.25" x14ac:dyDescent="0.25">
      <c r="A183" s="74" t="s">
        <v>356</v>
      </c>
      <c r="B183" s="16" t="s">
        <v>353</v>
      </c>
      <c r="C183" s="16" t="s">
        <v>357</v>
      </c>
      <c r="D183" s="32"/>
      <c r="E183" s="70">
        <f t="shared" si="15"/>
        <v>25000</v>
      </c>
      <c r="F183" s="70">
        <f t="shared" si="15"/>
        <v>24671.64</v>
      </c>
    </row>
    <row r="184" spans="1:6" ht="31.5" x14ac:dyDescent="0.25">
      <c r="A184" s="74" t="s">
        <v>76</v>
      </c>
      <c r="B184" s="16" t="s">
        <v>353</v>
      </c>
      <c r="C184" s="16" t="s">
        <v>358</v>
      </c>
      <c r="D184" s="68"/>
      <c r="E184" s="70">
        <f t="shared" si="15"/>
        <v>25000</v>
      </c>
      <c r="F184" s="70">
        <f t="shared" si="15"/>
        <v>24671.64</v>
      </c>
    </row>
    <row r="185" spans="1:6" ht="78.75" x14ac:dyDescent="0.25">
      <c r="A185" s="74" t="s">
        <v>203</v>
      </c>
      <c r="B185" s="16" t="s">
        <v>353</v>
      </c>
      <c r="C185" s="16" t="s">
        <v>358</v>
      </c>
      <c r="D185" s="68" t="s">
        <v>204</v>
      </c>
      <c r="E185" s="70">
        <f t="shared" si="15"/>
        <v>25000</v>
      </c>
      <c r="F185" s="70">
        <f t="shared" si="15"/>
        <v>24671.64</v>
      </c>
    </row>
    <row r="186" spans="1:6" ht="15.75" x14ac:dyDescent="0.25">
      <c r="A186" s="74" t="s">
        <v>225</v>
      </c>
      <c r="B186" s="16" t="s">
        <v>353</v>
      </c>
      <c r="C186" s="16" t="s">
        <v>358</v>
      </c>
      <c r="D186" s="68" t="s">
        <v>236</v>
      </c>
      <c r="E186" s="70">
        <v>25000</v>
      </c>
      <c r="F186" s="70">
        <v>24671.64</v>
      </c>
    </row>
    <row r="187" spans="1:6" ht="31.5" x14ac:dyDescent="0.25">
      <c r="A187" s="69" t="s">
        <v>359</v>
      </c>
      <c r="B187" s="68" t="s">
        <v>353</v>
      </c>
      <c r="C187" s="71" t="s">
        <v>360</v>
      </c>
      <c r="D187" s="81"/>
      <c r="E187" s="82">
        <f>E188+E206</f>
        <v>19473636.359999999</v>
      </c>
      <c r="F187" s="70">
        <f>F188+F206</f>
        <v>12682480.449999999</v>
      </c>
    </row>
    <row r="188" spans="1:6" ht="15.75" x14ac:dyDescent="0.25">
      <c r="A188" s="69" t="s">
        <v>361</v>
      </c>
      <c r="B188" s="71" t="s">
        <v>362</v>
      </c>
      <c r="C188" s="71" t="s">
        <v>363</v>
      </c>
      <c r="D188" s="71"/>
      <c r="E188" s="82">
        <f>E193+E201+E189</f>
        <v>18950036.359999999</v>
      </c>
      <c r="F188" s="70">
        <f>F193+F201+F189</f>
        <v>12446430.449999999</v>
      </c>
    </row>
    <row r="189" spans="1:6" ht="31.5" x14ac:dyDescent="0.25">
      <c r="A189" s="15" t="s">
        <v>364</v>
      </c>
      <c r="B189" s="16" t="s">
        <v>6</v>
      </c>
      <c r="C189" s="16" t="s">
        <v>365</v>
      </c>
      <c r="D189" s="16"/>
      <c r="E189" s="19">
        <f t="shared" ref="E189:F191" si="16">E190</f>
        <v>5000000</v>
      </c>
      <c r="F189" s="70">
        <f t="shared" si="16"/>
        <v>5000000</v>
      </c>
    </row>
    <row r="190" spans="1:6" ht="15.75" x14ac:dyDescent="0.25">
      <c r="A190" s="15" t="s">
        <v>366</v>
      </c>
      <c r="B190" s="16" t="s">
        <v>6</v>
      </c>
      <c r="C190" s="16" t="s">
        <v>367</v>
      </c>
      <c r="D190" s="16"/>
      <c r="E190" s="19">
        <f t="shared" si="16"/>
        <v>5000000</v>
      </c>
      <c r="F190" s="70">
        <f t="shared" si="16"/>
        <v>5000000</v>
      </c>
    </row>
    <row r="191" spans="1:6" ht="31.5" x14ac:dyDescent="0.25">
      <c r="A191" s="21" t="s">
        <v>207</v>
      </c>
      <c r="B191" s="16" t="s">
        <v>6</v>
      </c>
      <c r="C191" s="16" t="s">
        <v>367</v>
      </c>
      <c r="D191" s="16" t="s">
        <v>208</v>
      </c>
      <c r="E191" s="19">
        <f t="shared" si="16"/>
        <v>5000000</v>
      </c>
      <c r="F191" s="70">
        <f t="shared" si="16"/>
        <v>5000000</v>
      </c>
    </row>
    <row r="192" spans="1:6" ht="31.5" x14ac:dyDescent="0.25">
      <c r="A192" s="21" t="s">
        <v>209</v>
      </c>
      <c r="B192" s="16" t="s">
        <v>6</v>
      </c>
      <c r="C192" s="16" t="s">
        <v>367</v>
      </c>
      <c r="D192" s="16" t="s">
        <v>210</v>
      </c>
      <c r="E192" s="19">
        <v>5000000</v>
      </c>
      <c r="F192" s="70">
        <v>5000000</v>
      </c>
    </row>
    <row r="193" spans="1:6" ht="31.5" x14ac:dyDescent="0.25">
      <c r="A193" s="69" t="s">
        <v>368</v>
      </c>
      <c r="B193" s="71" t="s">
        <v>362</v>
      </c>
      <c r="C193" s="71" t="s">
        <v>369</v>
      </c>
      <c r="D193" s="71"/>
      <c r="E193" s="82">
        <f>E194</f>
        <v>13284769.15</v>
      </c>
      <c r="F193" s="70">
        <f>F194</f>
        <v>6961460.6299999999</v>
      </c>
    </row>
    <row r="194" spans="1:6" ht="31.5" x14ac:dyDescent="0.25">
      <c r="A194" s="69" t="s">
        <v>67</v>
      </c>
      <c r="B194" s="75" t="s">
        <v>353</v>
      </c>
      <c r="C194" s="83" t="s">
        <v>370</v>
      </c>
      <c r="D194" s="75" t="s">
        <v>188</v>
      </c>
      <c r="E194" s="82">
        <f>E195+E197+E199</f>
        <v>13284769.15</v>
      </c>
      <c r="F194" s="82">
        <f>F195+F197+F199</f>
        <v>6961460.6299999999</v>
      </c>
    </row>
    <row r="195" spans="1:6" ht="78.75" x14ac:dyDescent="0.25">
      <c r="A195" s="74" t="s">
        <v>203</v>
      </c>
      <c r="B195" s="75" t="s">
        <v>353</v>
      </c>
      <c r="C195" s="83" t="s">
        <v>370</v>
      </c>
      <c r="D195" s="75" t="s">
        <v>204</v>
      </c>
      <c r="E195" s="82">
        <f>E196</f>
        <v>11215327</v>
      </c>
      <c r="F195" s="70">
        <f>F196</f>
        <v>5825114.5199999996</v>
      </c>
    </row>
    <row r="196" spans="1:6" ht="15.75" x14ac:dyDescent="0.25">
      <c r="A196" s="74" t="s">
        <v>225</v>
      </c>
      <c r="B196" s="75" t="s">
        <v>353</v>
      </c>
      <c r="C196" s="83" t="s">
        <v>370</v>
      </c>
      <c r="D196" s="75" t="s">
        <v>236</v>
      </c>
      <c r="E196" s="82">
        <v>11215327</v>
      </c>
      <c r="F196" s="70">
        <v>5825114.5199999996</v>
      </c>
    </row>
    <row r="197" spans="1:6" ht="31.5" x14ac:dyDescent="0.25">
      <c r="A197" s="74" t="s">
        <v>207</v>
      </c>
      <c r="B197" s="75" t="s">
        <v>353</v>
      </c>
      <c r="C197" s="83" t="s">
        <v>370</v>
      </c>
      <c r="D197" s="75" t="s">
        <v>208</v>
      </c>
      <c r="E197" s="82">
        <f>E198</f>
        <v>2059942.15</v>
      </c>
      <c r="F197" s="70">
        <f>F198</f>
        <v>1126846.1100000001</v>
      </c>
    </row>
    <row r="198" spans="1:6" ht="31.5" x14ac:dyDescent="0.25">
      <c r="A198" s="74" t="s">
        <v>209</v>
      </c>
      <c r="B198" s="75" t="s">
        <v>353</v>
      </c>
      <c r="C198" s="83" t="s">
        <v>370</v>
      </c>
      <c r="D198" s="75" t="s">
        <v>210</v>
      </c>
      <c r="E198" s="82">
        <v>2059942.15</v>
      </c>
      <c r="F198" s="70">
        <v>1126846.1100000001</v>
      </c>
    </row>
    <row r="199" spans="1:6" ht="15.75" x14ac:dyDescent="0.25">
      <c r="A199" s="44" t="s">
        <v>433</v>
      </c>
      <c r="B199" s="22" t="s">
        <v>353</v>
      </c>
      <c r="C199" s="34" t="s">
        <v>370</v>
      </c>
      <c r="D199" s="22">
        <v>800</v>
      </c>
      <c r="E199" s="19">
        <f>E200</f>
        <v>9500</v>
      </c>
      <c r="F199" s="19">
        <f>F200</f>
        <v>9500</v>
      </c>
    </row>
    <row r="200" spans="1:6" ht="15.75" x14ac:dyDescent="0.25">
      <c r="A200" s="44" t="s">
        <v>229</v>
      </c>
      <c r="B200" s="22" t="s">
        <v>353</v>
      </c>
      <c r="C200" s="34" t="s">
        <v>370</v>
      </c>
      <c r="D200" s="22">
        <v>850</v>
      </c>
      <c r="E200" s="19">
        <v>9500</v>
      </c>
      <c r="F200" s="19">
        <v>9500</v>
      </c>
    </row>
    <row r="201" spans="1:6" ht="47.25" x14ac:dyDescent="0.25">
      <c r="A201" s="74" t="s">
        <v>68</v>
      </c>
      <c r="B201" s="84" t="s">
        <v>353</v>
      </c>
      <c r="C201" s="84" t="s">
        <v>371</v>
      </c>
      <c r="D201" s="75"/>
      <c r="E201" s="82">
        <f>E204+E202</f>
        <v>665267.21</v>
      </c>
      <c r="F201" s="70">
        <f>F204+F202</f>
        <v>484969.82</v>
      </c>
    </row>
    <row r="202" spans="1:6" ht="78.75" x14ac:dyDescent="0.25">
      <c r="A202" s="74" t="s">
        <v>203</v>
      </c>
      <c r="B202" s="84" t="s">
        <v>353</v>
      </c>
      <c r="C202" s="84" t="s">
        <v>371</v>
      </c>
      <c r="D202" s="75" t="s">
        <v>204</v>
      </c>
      <c r="E202" s="82">
        <f>E203</f>
        <v>245862.21</v>
      </c>
      <c r="F202" s="70">
        <f>F203</f>
        <v>161302.32</v>
      </c>
    </row>
    <row r="203" spans="1:6" ht="15.75" x14ac:dyDescent="0.25">
      <c r="A203" s="74" t="s">
        <v>225</v>
      </c>
      <c r="B203" s="84" t="s">
        <v>353</v>
      </c>
      <c r="C203" s="84" t="s">
        <v>371</v>
      </c>
      <c r="D203" s="75" t="s">
        <v>236</v>
      </c>
      <c r="E203" s="82">
        <v>245862.21</v>
      </c>
      <c r="F203" s="70">
        <v>161302.32</v>
      </c>
    </row>
    <row r="204" spans="1:6" ht="31.5" x14ac:dyDescent="0.25">
      <c r="A204" s="74" t="s">
        <v>207</v>
      </c>
      <c r="B204" s="75" t="s">
        <v>353</v>
      </c>
      <c r="C204" s="84" t="s">
        <v>371</v>
      </c>
      <c r="D204" s="75" t="s">
        <v>208</v>
      </c>
      <c r="E204" s="82">
        <f>E205</f>
        <v>419405</v>
      </c>
      <c r="F204" s="70">
        <f>F205</f>
        <v>323667.5</v>
      </c>
    </row>
    <row r="205" spans="1:6" ht="31.5" x14ac:dyDescent="0.25">
      <c r="A205" s="74" t="s">
        <v>209</v>
      </c>
      <c r="B205" s="75" t="s">
        <v>353</v>
      </c>
      <c r="C205" s="84" t="s">
        <v>371</v>
      </c>
      <c r="D205" s="75" t="s">
        <v>210</v>
      </c>
      <c r="E205" s="82">
        <v>419405</v>
      </c>
      <c r="F205" s="70">
        <v>323667.5</v>
      </c>
    </row>
    <row r="206" spans="1:6" ht="31.5" x14ac:dyDescent="0.25">
      <c r="A206" s="85" t="s">
        <v>372</v>
      </c>
      <c r="B206" s="86" t="s">
        <v>6</v>
      </c>
      <c r="C206" s="83" t="s">
        <v>373</v>
      </c>
      <c r="D206" s="75"/>
      <c r="E206" s="82">
        <f t="shared" ref="E206:F209" si="17">E207</f>
        <v>523600</v>
      </c>
      <c r="F206" s="70">
        <f t="shared" si="17"/>
        <v>236050</v>
      </c>
    </row>
    <row r="207" spans="1:6" ht="47.25" x14ac:dyDescent="0.25">
      <c r="A207" s="69" t="s">
        <v>374</v>
      </c>
      <c r="B207" s="86" t="s">
        <v>6</v>
      </c>
      <c r="C207" s="83" t="s">
        <v>375</v>
      </c>
      <c r="D207" s="75"/>
      <c r="E207" s="82">
        <f t="shared" si="17"/>
        <v>523600</v>
      </c>
      <c r="F207" s="70">
        <f t="shared" si="17"/>
        <v>236050</v>
      </c>
    </row>
    <row r="208" spans="1:6" ht="31.5" x14ac:dyDescent="0.25">
      <c r="A208" s="69" t="s">
        <v>69</v>
      </c>
      <c r="B208" s="86" t="s">
        <v>6</v>
      </c>
      <c r="C208" s="83" t="s">
        <v>376</v>
      </c>
      <c r="D208" s="75"/>
      <c r="E208" s="82">
        <f t="shared" si="17"/>
        <v>523600</v>
      </c>
      <c r="F208" s="70">
        <f t="shared" si="17"/>
        <v>236050</v>
      </c>
    </row>
    <row r="209" spans="1:6" ht="31.5" x14ac:dyDescent="0.25">
      <c r="A209" s="74" t="s">
        <v>207</v>
      </c>
      <c r="B209" s="75" t="s">
        <v>353</v>
      </c>
      <c r="C209" s="83" t="s">
        <v>376</v>
      </c>
      <c r="D209" s="75" t="s">
        <v>208</v>
      </c>
      <c r="E209" s="82">
        <f t="shared" si="17"/>
        <v>523600</v>
      </c>
      <c r="F209" s="70">
        <f t="shared" si="17"/>
        <v>236050</v>
      </c>
    </row>
    <row r="210" spans="1:6" ht="31.5" x14ac:dyDescent="0.25">
      <c r="A210" s="74" t="s">
        <v>209</v>
      </c>
      <c r="B210" s="75" t="s">
        <v>353</v>
      </c>
      <c r="C210" s="83" t="s">
        <v>376</v>
      </c>
      <c r="D210" s="75" t="s">
        <v>210</v>
      </c>
      <c r="E210" s="82">
        <v>523600</v>
      </c>
      <c r="F210" s="70">
        <v>236050</v>
      </c>
    </row>
    <row r="211" spans="1:6" ht="31.5" x14ac:dyDescent="0.25">
      <c r="A211" s="21" t="s">
        <v>377</v>
      </c>
      <c r="B211" s="22" t="s">
        <v>353</v>
      </c>
      <c r="C211" s="16" t="s">
        <v>378</v>
      </c>
      <c r="D211" s="22"/>
      <c r="E211" s="19">
        <f>E212</f>
        <v>71928</v>
      </c>
      <c r="F211" s="70">
        <f>F212</f>
        <v>0</v>
      </c>
    </row>
    <row r="212" spans="1:6" ht="31.5" x14ac:dyDescent="0.25">
      <c r="A212" s="21" t="s">
        <v>207</v>
      </c>
      <c r="B212" s="22" t="s">
        <v>353</v>
      </c>
      <c r="C212" s="16" t="s">
        <v>378</v>
      </c>
      <c r="D212" s="22" t="s">
        <v>208</v>
      </c>
      <c r="E212" s="19">
        <f>E213</f>
        <v>71928</v>
      </c>
      <c r="F212" s="70">
        <f>F213</f>
        <v>0</v>
      </c>
    </row>
    <row r="213" spans="1:6" ht="31.5" x14ac:dyDescent="0.25">
      <c r="A213" s="21" t="s">
        <v>209</v>
      </c>
      <c r="B213" s="22" t="s">
        <v>353</v>
      </c>
      <c r="C213" s="16" t="s">
        <v>378</v>
      </c>
      <c r="D213" s="22" t="s">
        <v>210</v>
      </c>
      <c r="E213" s="19">
        <v>71928</v>
      </c>
      <c r="F213" s="70"/>
    </row>
    <row r="214" spans="1:6" ht="47.25" x14ac:dyDescent="0.25">
      <c r="A214" s="21" t="s">
        <v>59</v>
      </c>
      <c r="B214" s="22" t="s">
        <v>353</v>
      </c>
      <c r="C214" s="16" t="s">
        <v>333</v>
      </c>
      <c r="D214" s="16"/>
      <c r="E214" s="19">
        <f>E215</f>
        <v>623994.6</v>
      </c>
      <c r="F214" s="19">
        <f>F215</f>
        <v>138000</v>
      </c>
    </row>
    <row r="215" spans="1:6" ht="31.5" x14ac:dyDescent="0.25">
      <c r="A215" s="21" t="s">
        <v>207</v>
      </c>
      <c r="B215" s="22" t="s">
        <v>353</v>
      </c>
      <c r="C215" s="16" t="s">
        <v>333</v>
      </c>
      <c r="D215" s="16" t="s">
        <v>208</v>
      </c>
      <c r="E215" s="19">
        <f>E216</f>
        <v>623994.6</v>
      </c>
      <c r="F215" s="19">
        <f>F216</f>
        <v>138000</v>
      </c>
    </row>
    <row r="216" spans="1:6" ht="31.5" x14ac:dyDescent="0.25">
      <c r="A216" s="21" t="s">
        <v>209</v>
      </c>
      <c r="B216" s="22" t="s">
        <v>353</v>
      </c>
      <c r="C216" s="16" t="s">
        <v>333</v>
      </c>
      <c r="D216" s="16" t="s">
        <v>210</v>
      </c>
      <c r="E216" s="19">
        <v>623994.6</v>
      </c>
      <c r="F216" s="19">
        <v>138000</v>
      </c>
    </row>
    <row r="217" spans="1:6" ht="15.75" x14ac:dyDescent="0.25">
      <c r="A217" s="66" t="s">
        <v>379</v>
      </c>
      <c r="B217" s="67" t="s">
        <v>380</v>
      </c>
      <c r="C217" s="68"/>
      <c r="D217" s="67"/>
      <c r="E217" s="65">
        <f>E225+E232+E218</f>
        <v>670388.96</v>
      </c>
      <c r="F217" s="65">
        <f>F225+F232+F218</f>
        <v>293032.33</v>
      </c>
    </row>
    <row r="218" spans="1:6" ht="15.75" x14ac:dyDescent="0.25">
      <c r="A218" s="74" t="s">
        <v>60</v>
      </c>
      <c r="B218" s="68" t="s">
        <v>381</v>
      </c>
      <c r="C218" s="68"/>
      <c r="D218" s="68"/>
      <c r="E218" s="70">
        <f t="shared" ref="E218:F223" si="18">E219</f>
        <v>240000</v>
      </c>
      <c r="F218" s="70">
        <f t="shared" si="18"/>
        <v>85062.06</v>
      </c>
    </row>
    <row r="219" spans="1:6" ht="31.5" x14ac:dyDescent="0.25">
      <c r="A219" s="74" t="s">
        <v>382</v>
      </c>
      <c r="B219" s="68" t="s">
        <v>381</v>
      </c>
      <c r="C219" s="68" t="s">
        <v>383</v>
      </c>
      <c r="D219" s="68"/>
      <c r="E219" s="70">
        <f t="shared" si="18"/>
        <v>240000</v>
      </c>
      <c r="F219" s="70">
        <f t="shared" si="18"/>
        <v>85062.06</v>
      </c>
    </row>
    <row r="220" spans="1:6" ht="31.5" x14ac:dyDescent="0.25">
      <c r="A220" s="74" t="s">
        <v>384</v>
      </c>
      <c r="B220" s="68" t="s">
        <v>381</v>
      </c>
      <c r="C220" s="68" t="s">
        <v>385</v>
      </c>
      <c r="D220" s="68"/>
      <c r="E220" s="70">
        <f t="shared" si="18"/>
        <v>240000</v>
      </c>
      <c r="F220" s="70">
        <f t="shared" si="18"/>
        <v>85062.06</v>
      </c>
    </row>
    <row r="221" spans="1:6" ht="47.25" x14ac:dyDescent="0.25">
      <c r="A221" s="74" t="s">
        <v>386</v>
      </c>
      <c r="B221" s="68" t="s">
        <v>381</v>
      </c>
      <c r="C221" s="68" t="s">
        <v>387</v>
      </c>
      <c r="D221" s="68"/>
      <c r="E221" s="70">
        <f t="shared" si="18"/>
        <v>240000</v>
      </c>
      <c r="F221" s="70">
        <f t="shared" si="18"/>
        <v>85062.06</v>
      </c>
    </row>
    <row r="222" spans="1:6" ht="31.5" x14ac:dyDescent="0.25">
      <c r="A222" s="74" t="s">
        <v>61</v>
      </c>
      <c r="B222" s="68" t="s">
        <v>381</v>
      </c>
      <c r="C222" s="68" t="s">
        <v>388</v>
      </c>
      <c r="D222" s="68"/>
      <c r="E222" s="70">
        <f t="shared" si="18"/>
        <v>240000</v>
      </c>
      <c r="F222" s="70">
        <f t="shared" si="18"/>
        <v>85062.06</v>
      </c>
    </row>
    <row r="223" spans="1:6" ht="15.75" x14ac:dyDescent="0.25">
      <c r="A223" s="74" t="s">
        <v>226</v>
      </c>
      <c r="B223" s="68" t="s">
        <v>381</v>
      </c>
      <c r="C223" s="68" t="s">
        <v>388</v>
      </c>
      <c r="D223" s="68" t="s">
        <v>227</v>
      </c>
      <c r="E223" s="70">
        <f t="shared" si="18"/>
        <v>240000</v>
      </c>
      <c r="F223" s="70">
        <f t="shared" si="18"/>
        <v>85062.06</v>
      </c>
    </row>
    <row r="224" spans="1:6" ht="31.5" x14ac:dyDescent="0.25">
      <c r="A224" s="74" t="s">
        <v>389</v>
      </c>
      <c r="B224" s="68" t="s">
        <v>381</v>
      </c>
      <c r="C224" s="68" t="s">
        <v>388</v>
      </c>
      <c r="D224" s="68" t="s">
        <v>2</v>
      </c>
      <c r="E224" s="70">
        <v>240000</v>
      </c>
      <c r="F224" s="70">
        <v>85062.06</v>
      </c>
    </row>
    <row r="225" spans="1:6" ht="15.75" x14ac:dyDescent="0.25">
      <c r="A225" s="72" t="s">
        <v>62</v>
      </c>
      <c r="B225" s="68" t="s">
        <v>390</v>
      </c>
      <c r="C225" s="68"/>
      <c r="D225" s="68"/>
      <c r="E225" s="70">
        <f t="shared" ref="E225:F230" si="19">E226</f>
        <v>110388.96</v>
      </c>
      <c r="F225" s="70">
        <f t="shared" si="19"/>
        <v>54645.04</v>
      </c>
    </row>
    <row r="226" spans="1:6" ht="31.5" x14ac:dyDescent="0.25">
      <c r="A226" s="69" t="s">
        <v>382</v>
      </c>
      <c r="B226" s="68" t="s">
        <v>390</v>
      </c>
      <c r="C226" s="68" t="s">
        <v>383</v>
      </c>
      <c r="D226" s="68"/>
      <c r="E226" s="70">
        <f t="shared" si="19"/>
        <v>110388.96</v>
      </c>
      <c r="F226" s="70">
        <f t="shared" si="19"/>
        <v>54645.04</v>
      </c>
    </row>
    <row r="227" spans="1:6" ht="31.5" x14ac:dyDescent="0.25">
      <c r="A227" s="69" t="s">
        <v>384</v>
      </c>
      <c r="B227" s="68" t="s">
        <v>390</v>
      </c>
      <c r="C227" s="68" t="s">
        <v>385</v>
      </c>
      <c r="D227" s="68"/>
      <c r="E227" s="70">
        <f t="shared" si="19"/>
        <v>110388.96</v>
      </c>
      <c r="F227" s="70">
        <f t="shared" si="19"/>
        <v>54645.04</v>
      </c>
    </row>
    <row r="228" spans="1:6" ht="47.25" x14ac:dyDescent="0.25">
      <c r="A228" s="69" t="s">
        <v>391</v>
      </c>
      <c r="B228" s="68" t="s">
        <v>390</v>
      </c>
      <c r="C228" s="68" t="s">
        <v>392</v>
      </c>
      <c r="D228" s="68"/>
      <c r="E228" s="70">
        <f t="shared" si="19"/>
        <v>110388.96</v>
      </c>
      <c r="F228" s="70">
        <f t="shared" si="19"/>
        <v>54645.04</v>
      </c>
    </row>
    <row r="229" spans="1:6" ht="78.75" x14ac:dyDescent="0.25">
      <c r="A229" s="72" t="s">
        <v>393</v>
      </c>
      <c r="B229" s="68" t="s">
        <v>390</v>
      </c>
      <c r="C229" s="68" t="s">
        <v>394</v>
      </c>
      <c r="D229" s="68"/>
      <c r="E229" s="70">
        <f t="shared" si="19"/>
        <v>110388.96</v>
      </c>
      <c r="F229" s="70">
        <f t="shared" si="19"/>
        <v>54645.04</v>
      </c>
    </row>
    <row r="230" spans="1:6" ht="15.75" x14ac:dyDescent="0.25">
      <c r="A230" s="72" t="s">
        <v>395</v>
      </c>
      <c r="B230" s="68" t="s">
        <v>390</v>
      </c>
      <c r="C230" s="68" t="s">
        <v>394</v>
      </c>
      <c r="D230" s="68" t="s">
        <v>9</v>
      </c>
      <c r="E230" s="70">
        <f t="shared" si="19"/>
        <v>110388.96</v>
      </c>
      <c r="F230" s="70">
        <f t="shared" si="19"/>
        <v>54645.04</v>
      </c>
    </row>
    <row r="231" spans="1:6" ht="15.75" x14ac:dyDescent="0.25">
      <c r="A231" s="72" t="s">
        <v>396</v>
      </c>
      <c r="B231" s="68" t="s">
        <v>390</v>
      </c>
      <c r="C231" s="68" t="s">
        <v>394</v>
      </c>
      <c r="D231" s="68" t="s">
        <v>7</v>
      </c>
      <c r="E231" s="70">
        <v>110388.96</v>
      </c>
      <c r="F231" s="70">
        <v>54645.04</v>
      </c>
    </row>
    <row r="232" spans="1:6" ht="15.75" x14ac:dyDescent="0.25">
      <c r="A232" s="72" t="s">
        <v>63</v>
      </c>
      <c r="B232" s="68" t="s">
        <v>397</v>
      </c>
      <c r="C232" s="68"/>
      <c r="D232" s="68"/>
      <c r="E232" s="70">
        <f>E233</f>
        <v>320000</v>
      </c>
      <c r="F232" s="70">
        <f>F233</f>
        <v>153325.23000000001</v>
      </c>
    </row>
    <row r="233" spans="1:6" ht="31.5" x14ac:dyDescent="0.25">
      <c r="A233" s="69" t="s">
        <v>398</v>
      </c>
      <c r="B233" s="68" t="s">
        <v>397</v>
      </c>
      <c r="C233" s="87" t="s">
        <v>383</v>
      </c>
      <c r="D233" s="68"/>
      <c r="E233" s="70">
        <f>E236</f>
        <v>320000</v>
      </c>
      <c r="F233" s="70">
        <f>F236</f>
        <v>153325.23000000001</v>
      </c>
    </row>
    <row r="234" spans="1:6" ht="31.5" x14ac:dyDescent="0.25">
      <c r="A234" s="69" t="s">
        <v>384</v>
      </c>
      <c r="B234" s="68" t="s">
        <v>397</v>
      </c>
      <c r="C234" s="87" t="s">
        <v>385</v>
      </c>
      <c r="D234" s="68"/>
      <c r="E234" s="70">
        <f>E235</f>
        <v>320000</v>
      </c>
      <c r="F234" s="70">
        <f>F235</f>
        <v>153325.23000000001</v>
      </c>
    </row>
    <row r="235" spans="1:6" ht="31.5" x14ac:dyDescent="0.25">
      <c r="A235" s="69" t="s">
        <v>399</v>
      </c>
      <c r="B235" s="68" t="s">
        <v>397</v>
      </c>
      <c r="C235" s="87" t="s">
        <v>400</v>
      </c>
      <c r="D235" s="68"/>
      <c r="E235" s="70">
        <f>E236</f>
        <v>320000</v>
      </c>
      <c r="F235" s="70">
        <f>F236</f>
        <v>153325.23000000001</v>
      </c>
    </row>
    <row r="236" spans="1:6" ht="15.75" x14ac:dyDescent="0.25">
      <c r="A236" s="69" t="s">
        <v>64</v>
      </c>
      <c r="B236" s="71" t="s">
        <v>397</v>
      </c>
      <c r="C236" s="71" t="s">
        <v>401</v>
      </c>
      <c r="D236" s="68"/>
      <c r="E236" s="70">
        <f>E239+E241+E237</f>
        <v>320000</v>
      </c>
      <c r="F236" s="70">
        <f>F239+F241+F237</f>
        <v>153325.23000000001</v>
      </c>
    </row>
    <row r="237" spans="1:6" ht="31.5" x14ac:dyDescent="0.25">
      <c r="A237" s="74" t="s">
        <v>207</v>
      </c>
      <c r="B237" s="71" t="s">
        <v>397</v>
      </c>
      <c r="C237" s="71" t="s">
        <v>401</v>
      </c>
      <c r="D237" s="68" t="s">
        <v>208</v>
      </c>
      <c r="E237" s="70">
        <f>E238</f>
        <v>10000</v>
      </c>
      <c r="F237" s="70">
        <f>F238</f>
        <v>0</v>
      </c>
    </row>
    <row r="238" spans="1:6" ht="31.5" x14ac:dyDescent="0.25">
      <c r="A238" s="74" t="s">
        <v>209</v>
      </c>
      <c r="B238" s="71" t="s">
        <v>397</v>
      </c>
      <c r="C238" s="71" t="s">
        <v>401</v>
      </c>
      <c r="D238" s="68" t="s">
        <v>210</v>
      </c>
      <c r="E238" s="70">
        <v>10000</v>
      </c>
      <c r="F238" s="70"/>
    </row>
    <row r="239" spans="1:6" ht="15.75" x14ac:dyDescent="0.25">
      <c r="A239" s="72" t="s">
        <v>226</v>
      </c>
      <c r="B239" s="68" t="s">
        <v>397</v>
      </c>
      <c r="C239" s="71" t="s">
        <v>401</v>
      </c>
      <c r="D239" s="68" t="s">
        <v>227</v>
      </c>
      <c r="E239" s="70">
        <f>E240</f>
        <v>10000</v>
      </c>
      <c r="F239" s="70">
        <f>F240</f>
        <v>0</v>
      </c>
    </row>
    <row r="240" spans="1:6" ht="31.5" x14ac:dyDescent="0.25">
      <c r="A240" s="88" t="s">
        <v>402</v>
      </c>
      <c r="B240" s="68" t="s">
        <v>397</v>
      </c>
      <c r="C240" s="71" t="s">
        <v>401</v>
      </c>
      <c r="D240" s="68" t="s">
        <v>403</v>
      </c>
      <c r="E240" s="70">
        <v>10000</v>
      </c>
      <c r="F240" s="70"/>
    </row>
    <row r="241" spans="1:6" ht="31.5" x14ac:dyDescent="0.25">
      <c r="A241" s="72" t="s">
        <v>404</v>
      </c>
      <c r="B241" s="68" t="s">
        <v>397</v>
      </c>
      <c r="C241" s="71" t="s">
        <v>401</v>
      </c>
      <c r="D241" s="68" t="s">
        <v>405</v>
      </c>
      <c r="E241" s="70">
        <f>E242</f>
        <v>300000</v>
      </c>
      <c r="F241" s="70">
        <f>F242</f>
        <v>153325.23000000001</v>
      </c>
    </row>
    <row r="242" spans="1:6" ht="47.25" x14ac:dyDescent="0.25">
      <c r="A242" s="72" t="s">
        <v>406</v>
      </c>
      <c r="B242" s="68" t="s">
        <v>397</v>
      </c>
      <c r="C242" s="71" t="s">
        <v>401</v>
      </c>
      <c r="D242" s="68" t="s">
        <v>407</v>
      </c>
      <c r="E242" s="70">
        <v>300000</v>
      </c>
      <c r="F242" s="70">
        <v>153325.23000000001</v>
      </c>
    </row>
    <row r="243" spans="1:6" ht="15.75" x14ac:dyDescent="0.25">
      <c r="A243" s="66" t="s">
        <v>408</v>
      </c>
      <c r="B243" s="67" t="s">
        <v>409</v>
      </c>
      <c r="C243" s="73"/>
      <c r="D243" s="67"/>
      <c r="E243" s="89">
        <f t="shared" ref="E243:F248" si="20">E244</f>
        <v>7931181</v>
      </c>
      <c r="F243" s="65">
        <f t="shared" si="20"/>
        <v>4124158.53</v>
      </c>
    </row>
    <row r="244" spans="1:6" ht="15.75" x14ac:dyDescent="0.25">
      <c r="A244" s="72" t="s">
        <v>410</v>
      </c>
      <c r="B244" s="68" t="s">
        <v>411</v>
      </c>
      <c r="C244" s="73"/>
      <c r="D244" s="68"/>
      <c r="E244" s="90">
        <f>E245</f>
        <v>7931181</v>
      </c>
      <c r="F244" s="70">
        <f>F245</f>
        <v>4124158.53</v>
      </c>
    </row>
    <row r="245" spans="1:6" ht="47.25" x14ac:dyDescent="0.25">
      <c r="A245" s="91" t="s">
        <v>412</v>
      </c>
      <c r="B245" s="68" t="s">
        <v>411</v>
      </c>
      <c r="C245" s="68" t="s">
        <v>413</v>
      </c>
      <c r="D245" s="68"/>
      <c r="E245" s="90">
        <f t="shared" si="20"/>
        <v>7931181</v>
      </c>
      <c r="F245" s="70">
        <f t="shared" si="20"/>
        <v>4124158.53</v>
      </c>
    </row>
    <row r="246" spans="1:6" ht="63" x14ac:dyDescent="0.25">
      <c r="A246" s="92" t="s">
        <v>414</v>
      </c>
      <c r="B246" s="68" t="s">
        <v>411</v>
      </c>
      <c r="C246" s="68" t="s">
        <v>415</v>
      </c>
      <c r="D246" s="68"/>
      <c r="E246" s="90">
        <f t="shared" si="20"/>
        <v>7931181</v>
      </c>
      <c r="F246" s="70">
        <f t="shared" si="20"/>
        <v>4124158.53</v>
      </c>
    </row>
    <row r="247" spans="1:6" ht="15.75" x14ac:dyDescent="0.25">
      <c r="A247" s="92" t="s">
        <v>65</v>
      </c>
      <c r="B247" s="71" t="s">
        <v>411</v>
      </c>
      <c r="C247" s="71" t="s">
        <v>416</v>
      </c>
      <c r="D247" s="68"/>
      <c r="E247" s="90">
        <f>E248</f>
        <v>7931181</v>
      </c>
      <c r="F247" s="70">
        <f>F248</f>
        <v>4124158.53</v>
      </c>
    </row>
    <row r="248" spans="1:6" ht="31.5" x14ac:dyDescent="0.25">
      <c r="A248" s="92" t="s">
        <v>404</v>
      </c>
      <c r="B248" s="68" t="s">
        <v>411</v>
      </c>
      <c r="C248" s="71" t="s">
        <v>416</v>
      </c>
      <c r="D248" s="68" t="s">
        <v>405</v>
      </c>
      <c r="E248" s="90">
        <f t="shared" si="20"/>
        <v>7931181</v>
      </c>
      <c r="F248" s="70">
        <f t="shared" si="20"/>
        <v>4124158.53</v>
      </c>
    </row>
    <row r="249" spans="1:6" ht="15.75" x14ac:dyDescent="0.25">
      <c r="A249" s="92" t="s">
        <v>417</v>
      </c>
      <c r="B249" s="68" t="s">
        <v>411</v>
      </c>
      <c r="C249" s="71" t="s">
        <v>416</v>
      </c>
      <c r="D249" s="68" t="s">
        <v>10</v>
      </c>
      <c r="E249" s="90">
        <v>7931181</v>
      </c>
      <c r="F249" s="70">
        <v>4124158.53</v>
      </c>
    </row>
    <row r="250" spans="1:6" ht="15.75" x14ac:dyDescent="0.25">
      <c r="A250" s="66" t="s">
        <v>418</v>
      </c>
      <c r="B250" s="67" t="s">
        <v>419</v>
      </c>
      <c r="C250" s="68"/>
      <c r="D250" s="67"/>
      <c r="E250" s="89">
        <f>E251+E255</f>
        <v>163712</v>
      </c>
      <c r="F250" s="89">
        <f>F251+F255</f>
        <v>98239.5</v>
      </c>
    </row>
    <row r="251" spans="1:6" ht="15.75" x14ac:dyDescent="0.25">
      <c r="A251" s="72" t="s">
        <v>75</v>
      </c>
      <c r="B251" s="68" t="s">
        <v>420</v>
      </c>
      <c r="C251" s="68"/>
      <c r="D251" s="67"/>
      <c r="E251" s="90">
        <f t="shared" ref="E251:F253" si="21">E252</f>
        <v>83712</v>
      </c>
      <c r="F251" s="70">
        <f t="shared" si="21"/>
        <v>83712</v>
      </c>
    </row>
    <row r="252" spans="1:6" ht="63" x14ac:dyDescent="0.25">
      <c r="A252" s="72" t="s">
        <v>421</v>
      </c>
      <c r="B252" s="68" t="s">
        <v>420</v>
      </c>
      <c r="C252" s="68" t="s">
        <v>422</v>
      </c>
      <c r="D252" s="67"/>
      <c r="E252" s="93">
        <f t="shared" si="21"/>
        <v>83712</v>
      </c>
      <c r="F252" s="70">
        <f t="shared" si="21"/>
        <v>83712</v>
      </c>
    </row>
    <row r="253" spans="1:6" ht="15.75" x14ac:dyDescent="0.25">
      <c r="A253" s="72" t="s">
        <v>395</v>
      </c>
      <c r="B253" s="68" t="s">
        <v>420</v>
      </c>
      <c r="C253" s="68" t="s">
        <v>422</v>
      </c>
      <c r="D253" s="68" t="s">
        <v>9</v>
      </c>
      <c r="E253" s="93">
        <f t="shared" si="21"/>
        <v>83712</v>
      </c>
      <c r="F253" s="70">
        <f t="shared" si="21"/>
        <v>83712</v>
      </c>
    </row>
    <row r="254" spans="1:6" ht="15.75" x14ac:dyDescent="0.25">
      <c r="A254" s="72" t="s">
        <v>396</v>
      </c>
      <c r="B254" s="68" t="s">
        <v>420</v>
      </c>
      <c r="C254" s="68" t="s">
        <v>422</v>
      </c>
      <c r="D254" s="68" t="s">
        <v>7</v>
      </c>
      <c r="E254" s="93">
        <v>83712</v>
      </c>
      <c r="F254" s="70">
        <v>83712</v>
      </c>
    </row>
    <row r="255" spans="1:6" ht="15.75" x14ac:dyDescent="0.25">
      <c r="A255" s="72" t="s">
        <v>66</v>
      </c>
      <c r="B255" s="68" t="s">
        <v>423</v>
      </c>
      <c r="C255" s="68"/>
      <c r="D255" s="68"/>
      <c r="E255" s="90">
        <f t="shared" ref="E255:F258" si="22">E256</f>
        <v>80000</v>
      </c>
      <c r="F255" s="70">
        <f t="shared" si="22"/>
        <v>14527.5</v>
      </c>
    </row>
    <row r="256" spans="1:6" ht="12" customHeight="1" x14ac:dyDescent="0.25">
      <c r="A256" s="94" t="s">
        <v>424</v>
      </c>
      <c r="B256" s="71" t="s">
        <v>425</v>
      </c>
      <c r="C256" s="71" t="s">
        <v>426</v>
      </c>
      <c r="D256" s="71"/>
      <c r="E256" s="90">
        <f t="shared" si="22"/>
        <v>80000</v>
      </c>
      <c r="F256" s="70">
        <f t="shared" si="22"/>
        <v>14527.5</v>
      </c>
    </row>
    <row r="257" spans="1:6" ht="15.75" x14ac:dyDescent="0.25">
      <c r="A257" s="94" t="s">
        <v>427</v>
      </c>
      <c r="B257" s="71" t="s">
        <v>423</v>
      </c>
      <c r="C257" s="71" t="s">
        <v>428</v>
      </c>
      <c r="D257" s="71"/>
      <c r="E257" s="90">
        <f t="shared" si="22"/>
        <v>80000</v>
      </c>
      <c r="F257" s="70">
        <f t="shared" si="22"/>
        <v>14527.5</v>
      </c>
    </row>
    <row r="258" spans="1:6" ht="31.5" x14ac:dyDescent="0.25">
      <c r="A258" s="92" t="s">
        <v>207</v>
      </c>
      <c r="B258" s="71" t="s">
        <v>423</v>
      </c>
      <c r="C258" s="71" t="s">
        <v>428</v>
      </c>
      <c r="D258" s="71" t="s">
        <v>208</v>
      </c>
      <c r="E258" s="90">
        <f t="shared" si="22"/>
        <v>80000</v>
      </c>
      <c r="F258" s="70">
        <f t="shared" si="22"/>
        <v>14527.5</v>
      </c>
    </row>
    <row r="259" spans="1:6" ht="31.5" x14ac:dyDescent="0.25">
      <c r="A259" s="92" t="s">
        <v>209</v>
      </c>
      <c r="B259" s="71" t="s">
        <v>423</v>
      </c>
      <c r="C259" s="71" t="s">
        <v>428</v>
      </c>
      <c r="D259" s="71" t="s">
        <v>210</v>
      </c>
      <c r="E259" s="90">
        <v>80000</v>
      </c>
      <c r="F259" s="70">
        <v>14527.5</v>
      </c>
    </row>
  </sheetData>
  <mergeCells count="3">
    <mergeCell ref="A2:F2"/>
    <mergeCell ref="I2:O2"/>
    <mergeCell ref="D1:F1"/>
  </mergeCells>
  <pageMargins left="0.59055118110236227" right="0.39370078740157483" top="0.39370078740157483" bottom="0.39370078740157483" header="0" footer="0"/>
  <pageSetup paperSize="9" scale="75" fitToHeight="0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zoomScaleNormal="100" workbookViewId="0">
      <selection activeCell="F4" sqref="F4:G7"/>
    </sheetView>
  </sheetViews>
  <sheetFormatPr defaultRowHeight="12.75" x14ac:dyDescent="0.2"/>
  <cols>
    <col min="1" max="1" width="80.85546875" style="57" customWidth="1"/>
    <col min="2" max="2" width="16.85546875" style="103" customWidth="1"/>
    <col min="3" max="3" width="12.42578125" style="103" customWidth="1"/>
    <col min="4" max="4" width="16.85546875" style="121" customWidth="1"/>
    <col min="5" max="5" width="16.7109375" style="103" customWidth="1"/>
    <col min="6" max="6" width="14.28515625" style="103" customWidth="1"/>
    <col min="7" max="7" width="14.5703125" style="103" customWidth="1"/>
    <col min="8" max="256" width="9.140625" style="103"/>
    <col min="257" max="257" width="80.85546875" style="103" customWidth="1"/>
    <col min="258" max="258" width="16.85546875" style="103" customWidth="1"/>
    <col min="259" max="259" width="12.42578125" style="103" customWidth="1"/>
    <col min="260" max="260" width="16.85546875" style="103" customWidth="1"/>
    <col min="261" max="261" width="14.140625" style="103" bestFit="1" customWidth="1"/>
    <col min="262" max="262" width="14.28515625" style="103" customWidth="1"/>
    <col min="263" max="512" width="9.140625" style="103"/>
    <col min="513" max="513" width="80.85546875" style="103" customWidth="1"/>
    <col min="514" max="514" width="16.85546875" style="103" customWidth="1"/>
    <col min="515" max="515" width="12.42578125" style="103" customWidth="1"/>
    <col min="516" max="516" width="16.85546875" style="103" customWidth="1"/>
    <col min="517" max="517" width="14.140625" style="103" bestFit="1" customWidth="1"/>
    <col min="518" max="518" width="14.28515625" style="103" customWidth="1"/>
    <col min="519" max="768" width="9.140625" style="103"/>
    <col min="769" max="769" width="80.85546875" style="103" customWidth="1"/>
    <col min="770" max="770" width="16.85546875" style="103" customWidth="1"/>
    <col min="771" max="771" width="12.42578125" style="103" customWidth="1"/>
    <col min="772" max="772" width="16.85546875" style="103" customWidth="1"/>
    <col min="773" max="773" width="14.140625" style="103" bestFit="1" customWidth="1"/>
    <col min="774" max="774" width="14.28515625" style="103" customWidth="1"/>
    <col min="775" max="1024" width="9.140625" style="103"/>
    <col min="1025" max="1025" width="80.85546875" style="103" customWidth="1"/>
    <col min="1026" max="1026" width="16.85546875" style="103" customWidth="1"/>
    <col min="1027" max="1027" width="12.42578125" style="103" customWidth="1"/>
    <col min="1028" max="1028" width="16.85546875" style="103" customWidth="1"/>
    <col min="1029" max="1029" width="14.140625" style="103" bestFit="1" customWidth="1"/>
    <col min="1030" max="1030" width="14.28515625" style="103" customWidth="1"/>
    <col min="1031" max="1280" width="9.140625" style="103"/>
    <col min="1281" max="1281" width="80.85546875" style="103" customWidth="1"/>
    <col min="1282" max="1282" width="16.85546875" style="103" customWidth="1"/>
    <col min="1283" max="1283" width="12.42578125" style="103" customWidth="1"/>
    <col min="1284" max="1284" width="16.85546875" style="103" customWidth="1"/>
    <col min="1285" max="1285" width="14.140625" style="103" bestFit="1" customWidth="1"/>
    <col min="1286" max="1286" width="14.28515625" style="103" customWidth="1"/>
    <col min="1287" max="1536" width="9.140625" style="103"/>
    <col min="1537" max="1537" width="80.85546875" style="103" customWidth="1"/>
    <col min="1538" max="1538" width="16.85546875" style="103" customWidth="1"/>
    <col min="1539" max="1539" width="12.42578125" style="103" customWidth="1"/>
    <col min="1540" max="1540" width="16.85546875" style="103" customWidth="1"/>
    <col min="1541" max="1541" width="14.140625" style="103" bestFit="1" customWidth="1"/>
    <col min="1542" max="1542" width="14.28515625" style="103" customWidth="1"/>
    <col min="1543" max="1792" width="9.140625" style="103"/>
    <col min="1793" max="1793" width="80.85546875" style="103" customWidth="1"/>
    <col min="1794" max="1794" width="16.85546875" style="103" customWidth="1"/>
    <col min="1795" max="1795" width="12.42578125" style="103" customWidth="1"/>
    <col min="1796" max="1796" width="16.85546875" style="103" customWidth="1"/>
    <col min="1797" max="1797" width="14.140625" style="103" bestFit="1" customWidth="1"/>
    <col min="1798" max="1798" width="14.28515625" style="103" customWidth="1"/>
    <col min="1799" max="2048" width="9.140625" style="103"/>
    <col min="2049" max="2049" width="80.85546875" style="103" customWidth="1"/>
    <col min="2050" max="2050" width="16.85546875" style="103" customWidth="1"/>
    <col min="2051" max="2051" width="12.42578125" style="103" customWidth="1"/>
    <col min="2052" max="2052" width="16.85546875" style="103" customWidth="1"/>
    <col min="2053" max="2053" width="14.140625" style="103" bestFit="1" customWidth="1"/>
    <col min="2054" max="2054" width="14.28515625" style="103" customWidth="1"/>
    <col min="2055" max="2304" width="9.140625" style="103"/>
    <col min="2305" max="2305" width="80.85546875" style="103" customWidth="1"/>
    <col min="2306" max="2306" width="16.85546875" style="103" customWidth="1"/>
    <col min="2307" max="2307" width="12.42578125" style="103" customWidth="1"/>
    <col min="2308" max="2308" width="16.85546875" style="103" customWidth="1"/>
    <col min="2309" max="2309" width="14.140625" style="103" bestFit="1" customWidth="1"/>
    <col min="2310" max="2310" width="14.28515625" style="103" customWidth="1"/>
    <col min="2311" max="2560" width="9.140625" style="103"/>
    <col min="2561" max="2561" width="80.85546875" style="103" customWidth="1"/>
    <col min="2562" max="2562" width="16.85546875" style="103" customWidth="1"/>
    <col min="2563" max="2563" width="12.42578125" style="103" customWidth="1"/>
    <col min="2564" max="2564" width="16.85546875" style="103" customWidth="1"/>
    <col min="2565" max="2565" width="14.140625" style="103" bestFit="1" customWidth="1"/>
    <col min="2566" max="2566" width="14.28515625" style="103" customWidth="1"/>
    <col min="2567" max="2816" width="9.140625" style="103"/>
    <col min="2817" max="2817" width="80.85546875" style="103" customWidth="1"/>
    <col min="2818" max="2818" width="16.85546875" style="103" customWidth="1"/>
    <col min="2819" max="2819" width="12.42578125" style="103" customWidth="1"/>
    <col min="2820" max="2820" width="16.85546875" style="103" customWidth="1"/>
    <col min="2821" max="2821" width="14.140625" style="103" bestFit="1" customWidth="1"/>
    <col min="2822" max="2822" width="14.28515625" style="103" customWidth="1"/>
    <col min="2823" max="3072" width="9.140625" style="103"/>
    <col min="3073" max="3073" width="80.85546875" style="103" customWidth="1"/>
    <col min="3074" max="3074" width="16.85546875" style="103" customWidth="1"/>
    <col min="3075" max="3075" width="12.42578125" style="103" customWidth="1"/>
    <col min="3076" max="3076" width="16.85546875" style="103" customWidth="1"/>
    <col min="3077" max="3077" width="14.140625" style="103" bestFit="1" customWidth="1"/>
    <col min="3078" max="3078" width="14.28515625" style="103" customWidth="1"/>
    <col min="3079" max="3328" width="9.140625" style="103"/>
    <col min="3329" max="3329" width="80.85546875" style="103" customWidth="1"/>
    <col min="3330" max="3330" width="16.85546875" style="103" customWidth="1"/>
    <col min="3331" max="3331" width="12.42578125" style="103" customWidth="1"/>
    <col min="3332" max="3332" width="16.85546875" style="103" customWidth="1"/>
    <col min="3333" max="3333" width="14.140625" style="103" bestFit="1" customWidth="1"/>
    <col min="3334" max="3334" width="14.28515625" style="103" customWidth="1"/>
    <col min="3335" max="3584" width="9.140625" style="103"/>
    <col min="3585" max="3585" width="80.85546875" style="103" customWidth="1"/>
    <col min="3586" max="3586" width="16.85546875" style="103" customWidth="1"/>
    <col min="3587" max="3587" width="12.42578125" style="103" customWidth="1"/>
    <col min="3588" max="3588" width="16.85546875" style="103" customWidth="1"/>
    <col min="3589" max="3589" width="14.140625" style="103" bestFit="1" customWidth="1"/>
    <col min="3590" max="3590" width="14.28515625" style="103" customWidth="1"/>
    <col min="3591" max="3840" width="9.140625" style="103"/>
    <col min="3841" max="3841" width="80.85546875" style="103" customWidth="1"/>
    <col min="3842" max="3842" width="16.85546875" style="103" customWidth="1"/>
    <col min="3843" max="3843" width="12.42578125" style="103" customWidth="1"/>
    <col min="3844" max="3844" width="16.85546875" style="103" customWidth="1"/>
    <col min="3845" max="3845" width="14.140625" style="103" bestFit="1" customWidth="1"/>
    <col min="3846" max="3846" width="14.28515625" style="103" customWidth="1"/>
    <col min="3847" max="4096" width="9.140625" style="103"/>
    <col min="4097" max="4097" width="80.85546875" style="103" customWidth="1"/>
    <col min="4098" max="4098" width="16.85546875" style="103" customWidth="1"/>
    <col min="4099" max="4099" width="12.42578125" style="103" customWidth="1"/>
    <col min="4100" max="4100" width="16.85546875" style="103" customWidth="1"/>
    <col min="4101" max="4101" width="14.140625" style="103" bestFit="1" customWidth="1"/>
    <col min="4102" max="4102" width="14.28515625" style="103" customWidth="1"/>
    <col min="4103" max="4352" width="9.140625" style="103"/>
    <col min="4353" max="4353" width="80.85546875" style="103" customWidth="1"/>
    <col min="4354" max="4354" width="16.85546875" style="103" customWidth="1"/>
    <col min="4355" max="4355" width="12.42578125" style="103" customWidth="1"/>
    <col min="4356" max="4356" width="16.85546875" style="103" customWidth="1"/>
    <col min="4357" max="4357" width="14.140625" style="103" bestFit="1" customWidth="1"/>
    <col min="4358" max="4358" width="14.28515625" style="103" customWidth="1"/>
    <col min="4359" max="4608" width="9.140625" style="103"/>
    <col min="4609" max="4609" width="80.85546875" style="103" customWidth="1"/>
    <col min="4610" max="4610" width="16.85546875" style="103" customWidth="1"/>
    <col min="4611" max="4611" width="12.42578125" style="103" customWidth="1"/>
    <col min="4612" max="4612" width="16.85546875" style="103" customWidth="1"/>
    <col min="4613" max="4613" width="14.140625" style="103" bestFit="1" customWidth="1"/>
    <col min="4614" max="4614" width="14.28515625" style="103" customWidth="1"/>
    <col min="4615" max="4864" width="9.140625" style="103"/>
    <col min="4865" max="4865" width="80.85546875" style="103" customWidth="1"/>
    <col min="4866" max="4866" width="16.85546875" style="103" customWidth="1"/>
    <col min="4867" max="4867" width="12.42578125" style="103" customWidth="1"/>
    <col min="4868" max="4868" width="16.85546875" style="103" customWidth="1"/>
    <col min="4869" max="4869" width="14.140625" style="103" bestFit="1" customWidth="1"/>
    <col min="4870" max="4870" width="14.28515625" style="103" customWidth="1"/>
    <col min="4871" max="5120" width="9.140625" style="103"/>
    <col min="5121" max="5121" width="80.85546875" style="103" customWidth="1"/>
    <col min="5122" max="5122" width="16.85546875" style="103" customWidth="1"/>
    <col min="5123" max="5123" width="12.42578125" style="103" customWidth="1"/>
    <col min="5124" max="5124" width="16.85546875" style="103" customWidth="1"/>
    <col min="5125" max="5125" width="14.140625" style="103" bestFit="1" customWidth="1"/>
    <col min="5126" max="5126" width="14.28515625" style="103" customWidth="1"/>
    <col min="5127" max="5376" width="9.140625" style="103"/>
    <col min="5377" max="5377" width="80.85546875" style="103" customWidth="1"/>
    <col min="5378" max="5378" width="16.85546875" style="103" customWidth="1"/>
    <col min="5379" max="5379" width="12.42578125" style="103" customWidth="1"/>
    <col min="5380" max="5380" width="16.85546875" style="103" customWidth="1"/>
    <col min="5381" max="5381" width="14.140625" style="103" bestFit="1" customWidth="1"/>
    <col min="5382" max="5382" width="14.28515625" style="103" customWidth="1"/>
    <col min="5383" max="5632" width="9.140625" style="103"/>
    <col min="5633" max="5633" width="80.85546875" style="103" customWidth="1"/>
    <col min="5634" max="5634" width="16.85546875" style="103" customWidth="1"/>
    <col min="5635" max="5635" width="12.42578125" style="103" customWidth="1"/>
    <col min="5636" max="5636" width="16.85546875" style="103" customWidth="1"/>
    <col min="5637" max="5637" width="14.140625" style="103" bestFit="1" customWidth="1"/>
    <col min="5638" max="5638" width="14.28515625" style="103" customWidth="1"/>
    <col min="5639" max="5888" width="9.140625" style="103"/>
    <col min="5889" max="5889" width="80.85546875" style="103" customWidth="1"/>
    <col min="5890" max="5890" width="16.85546875" style="103" customWidth="1"/>
    <col min="5891" max="5891" width="12.42578125" style="103" customWidth="1"/>
    <col min="5892" max="5892" width="16.85546875" style="103" customWidth="1"/>
    <col min="5893" max="5893" width="14.140625" style="103" bestFit="1" customWidth="1"/>
    <col min="5894" max="5894" width="14.28515625" style="103" customWidth="1"/>
    <col min="5895" max="6144" width="9.140625" style="103"/>
    <col min="6145" max="6145" width="80.85546875" style="103" customWidth="1"/>
    <col min="6146" max="6146" width="16.85546875" style="103" customWidth="1"/>
    <col min="6147" max="6147" width="12.42578125" style="103" customWidth="1"/>
    <col min="6148" max="6148" width="16.85546875" style="103" customWidth="1"/>
    <col min="6149" max="6149" width="14.140625" style="103" bestFit="1" customWidth="1"/>
    <col min="6150" max="6150" width="14.28515625" style="103" customWidth="1"/>
    <col min="6151" max="6400" width="9.140625" style="103"/>
    <col min="6401" max="6401" width="80.85546875" style="103" customWidth="1"/>
    <col min="6402" max="6402" width="16.85546875" style="103" customWidth="1"/>
    <col min="6403" max="6403" width="12.42578125" style="103" customWidth="1"/>
    <col min="6404" max="6404" width="16.85546875" style="103" customWidth="1"/>
    <col min="6405" max="6405" width="14.140625" style="103" bestFit="1" customWidth="1"/>
    <col min="6406" max="6406" width="14.28515625" style="103" customWidth="1"/>
    <col min="6407" max="6656" width="9.140625" style="103"/>
    <col min="6657" max="6657" width="80.85546875" style="103" customWidth="1"/>
    <col min="6658" max="6658" width="16.85546875" style="103" customWidth="1"/>
    <col min="6659" max="6659" width="12.42578125" style="103" customWidth="1"/>
    <col min="6660" max="6660" width="16.85546875" style="103" customWidth="1"/>
    <col min="6661" max="6661" width="14.140625" style="103" bestFit="1" customWidth="1"/>
    <col min="6662" max="6662" width="14.28515625" style="103" customWidth="1"/>
    <col min="6663" max="6912" width="9.140625" style="103"/>
    <col min="6913" max="6913" width="80.85546875" style="103" customWidth="1"/>
    <col min="6914" max="6914" width="16.85546875" style="103" customWidth="1"/>
    <col min="6915" max="6915" width="12.42578125" style="103" customWidth="1"/>
    <col min="6916" max="6916" width="16.85546875" style="103" customWidth="1"/>
    <col min="6917" max="6917" width="14.140625" style="103" bestFit="1" customWidth="1"/>
    <col min="6918" max="6918" width="14.28515625" style="103" customWidth="1"/>
    <col min="6919" max="7168" width="9.140625" style="103"/>
    <col min="7169" max="7169" width="80.85546875" style="103" customWidth="1"/>
    <col min="7170" max="7170" width="16.85546875" style="103" customWidth="1"/>
    <col min="7171" max="7171" width="12.42578125" style="103" customWidth="1"/>
    <col min="7172" max="7172" width="16.85546875" style="103" customWidth="1"/>
    <col min="7173" max="7173" width="14.140625" style="103" bestFit="1" customWidth="1"/>
    <col min="7174" max="7174" width="14.28515625" style="103" customWidth="1"/>
    <col min="7175" max="7424" width="9.140625" style="103"/>
    <col min="7425" max="7425" width="80.85546875" style="103" customWidth="1"/>
    <col min="7426" max="7426" width="16.85546875" style="103" customWidth="1"/>
    <col min="7427" max="7427" width="12.42578125" style="103" customWidth="1"/>
    <col min="7428" max="7428" width="16.85546875" style="103" customWidth="1"/>
    <col min="7429" max="7429" width="14.140625" style="103" bestFit="1" customWidth="1"/>
    <col min="7430" max="7430" width="14.28515625" style="103" customWidth="1"/>
    <col min="7431" max="7680" width="9.140625" style="103"/>
    <col min="7681" max="7681" width="80.85546875" style="103" customWidth="1"/>
    <col min="7682" max="7682" width="16.85546875" style="103" customWidth="1"/>
    <col min="7683" max="7683" width="12.42578125" style="103" customWidth="1"/>
    <col min="7684" max="7684" width="16.85546875" style="103" customWidth="1"/>
    <col min="7685" max="7685" width="14.140625" style="103" bestFit="1" customWidth="1"/>
    <col min="7686" max="7686" width="14.28515625" style="103" customWidth="1"/>
    <col min="7687" max="7936" width="9.140625" style="103"/>
    <col min="7937" max="7937" width="80.85546875" style="103" customWidth="1"/>
    <col min="7938" max="7938" width="16.85546875" style="103" customWidth="1"/>
    <col min="7939" max="7939" width="12.42578125" style="103" customWidth="1"/>
    <col min="7940" max="7940" width="16.85546875" style="103" customWidth="1"/>
    <col min="7941" max="7941" width="14.140625" style="103" bestFit="1" customWidth="1"/>
    <col min="7942" max="7942" width="14.28515625" style="103" customWidth="1"/>
    <col min="7943" max="8192" width="9.140625" style="103"/>
    <col min="8193" max="8193" width="80.85546875" style="103" customWidth="1"/>
    <col min="8194" max="8194" width="16.85546875" style="103" customWidth="1"/>
    <col min="8195" max="8195" width="12.42578125" style="103" customWidth="1"/>
    <col min="8196" max="8196" width="16.85546875" style="103" customWidth="1"/>
    <col min="8197" max="8197" width="14.140625" style="103" bestFit="1" customWidth="1"/>
    <col min="8198" max="8198" width="14.28515625" style="103" customWidth="1"/>
    <col min="8199" max="8448" width="9.140625" style="103"/>
    <col min="8449" max="8449" width="80.85546875" style="103" customWidth="1"/>
    <col min="8450" max="8450" width="16.85546875" style="103" customWidth="1"/>
    <col min="8451" max="8451" width="12.42578125" style="103" customWidth="1"/>
    <col min="8452" max="8452" width="16.85546875" style="103" customWidth="1"/>
    <col min="8453" max="8453" width="14.140625" style="103" bestFit="1" customWidth="1"/>
    <col min="8454" max="8454" width="14.28515625" style="103" customWidth="1"/>
    <col min="8455" max="8704" width="9.140625" style="103"/>
    <col min="8705" max="8705" width="80.85546875" style="103" customWidth="1"/>
    <col min="8706" max="8706" width="16.85546875" style="103" customWidth="1"/>
    <col min="8707" max="8707" width="12.42578125" style="103" customWidth="1"/>
    <col min="8708" max="8708" width="16.85546875" style="103" customWidth="1"/>
    <col min="8709" max="8709" width="14.140625" style="103" bestFit="1" customWidth="1"/>
    <col min="8710" max="8710" width="14.28515625" style="103" customWidth="1"/>
    <col min="8711" max="8960" width="9.140625" style="103"/>
    <col min="8961" max="8961" width="80.85546875" style="103" customWidth="1"/>
    <col min="8962" max="8962" width="16.85546875" style="103" customWidth="1"/>
    <col min="8963" max="8963" width="12.42578125" style="103" customWidth="1"/>
    <col min="8964" max="8964" width="16.85546875" style="103" customWidth="1"/>
    <col min="8965" max="8965" width="14.140625" style="103" bestFit="1" customWidth="1"/>
    <col min="8966" max="8966" width="14.28515625" style="103" customWidth="1"/>
    <col min="8967" max="9216" width="9.140625" style="103"/>
    <col min="9217" max="9217" width="80.85546875" style="103" customWidth="1"/>
    <col min="9218" max="9218" width="16.85546875" style="103" customWidth="1"/>
    <col min="9219" max="9219" width="12.42578125" style="103" customWidth="1"/>
    <col min="9220" max="9220" width="16.85546875" style="103" customWidth="1"/>
    <col min="9221" max="9221" width="14.140625" style="103" bestFit="1" customWidth="1"/>
    <col min="9222" max="9222" width="14.28515625" style="103" customWidth="1"/>
    <col min="9223" max="9472" width="9.140625" style="103"/>
    <col min="9473" max="9473" width="80.85546875" style="103" customWidth="1"/>
    <col min="9474" max="9474" width="16.85546875" style="103" customWidth="1"/>
    <col min="9475" max="9475" width="12.42578125" style="103" customWidth="1"/>
    <col min="9476" max="9476" width="16.85546875" style="103" customWidth="1"/>
    <col min="9477" max="9477" width="14.140625" style="103" bestFit="1" customWidth="1"/>
    <col min="9478" max="9478" width="14.28515625" style="103" customWidth="1"/>
    <col min="9479" max="9728" width="9.140625" style="103"/>
    <col min="9729" max="9729" width="80.85546875" style="103" customWidth="1"/>
    <col min="9730" max="9730" width="16.85546875" style="103" customWidth="1"/>
    <col min="9731" max="9731" width="12.42578125" style="103" customWidth="1"/>
    <col min="9732" max="9732" width="16.85546875" style="103" customWidth="1"/>
    <col min="9733" max="9733" width="14.140625" style="103" bestFit="1" customWidth="1"/>
    <col min="9734" max="9734" width="14.28515625" style="103" customWidth="1"/>
    <col min="9735" max="9984" width="9.140625" style="103"/>
    <col min="9985" max="9985" width="80.85546875" style="103" customWidth="1"/>
    <col min="9986" max="9986" width="16.85546875" style="103" customWidth="1"/>
    <col min="9987" max="9987" width="12.42578125" style="103" customWidth="1"/>
    <col min="9988" max="9988" width="16.85546875" style="103" customWidth="1"/>
    <col min="9989" max="9989" width="14.140625" style="103" bestFit="1" customWidth="1"/>
    <col min="9990" max="9990" width="14.28515625" style="103" customWidth="1"/>
    <col min="9991" max="10240" width="9.140625" style="103"/>
    <col min="10241" max="10241" width="80.85546875" style="103" customWidth="1"/>
    <col min="10242" max="10242" width="16.85546875" style="103" customWidth="1"/>
    <col min="10243" max="10243" width="12.42578125" style="103" customWidth="1"/>
    <col min="10244" max="10244" width="16.85546875" style="103" customWidth="1"/>
    <col min="10245" max="10245" width="14.140625" style="103" bestFit="1" customWidth="1"/>
    <col min="10246" max="10246" width="14.28515625" style="103" customWidth="1"/>
    <col min="10247" max="10496" width="9.140625" style="103"/>
    <col min="10497" max="10497" width="80.85546875" style="103" customWidth="1"/>
    <col min="10498" max="10498" width="16.85546875" style="103" customWidth="1"/>
    <col min="10499" max="10499" width="12.42578125" style="103" customWidth="1"/>
    <col min="10500" max="10500" width="16.85546875" style="103" customWidth="1"/>
    <col min="10501" max="10501" width="14.140625" style="103" bestFit="1" customWidth="1"/>
    <col min="10502" max="10502" width="14.28515625" style="103" customWidth="1"/>
    <col min="10503" max="10752" width="9.140625" style="103"/>
    <col min="10753" max="10753" width="80.85546875" style="103" customWidth="1"/>
    <col min="10754" max="10754" width="16.85546875" style="103" customWidth="1"/>
    <col min="10755" max="10755" width="12.42578125" style="103" customWidth="1"/>
    <col min="10756" max="10756" width="16.85546875" style="103" customWidth="1"/>
    <col min="10757" max="10757" width="14.140625" style="103" bestFit="1" customWidth="1"/>
    <col min="10758" max="10758" width="14.28515625" style="103" customWidth="1"/>
    <col min="10759" max="11008" width="9.140625" style="103"/>
    <col min="11009" max="11009" width="80.85546875" style="103" customWidth="1"/>
    <col min="11010" max="11010" width="16.85546875" style="103" customWidth="1"/>
    <col min="11011" max="11011" width="12.42578125" style="103" customWidth="1"/>
    <col min="11012" max="11012" width="16.85546875" style="103" customWidth="1"/>
    <col min="11013" max="11013" width="14.140625" style="103" bestFit="1" customWidth="1"/>
    <col min="11014" max="11014" width="14.28515625" style="103" customWidth="1"/>
    <col min="11015" max="11264" width="9.140625" style="103"/>
    <col min="11265" max="11265" width="80.85546875" style="103" customWidth="1"/>
    <col min="11266" max="11266" width="16.85546875" style="103" customWidth="1"/>
    <col min="11267" max="11267" width="12.42578125" style="103" customWidth="1"/>
    <col min="11268" max="11268" width="16.85546875" style="103" customWidth="1"/>
    <col min="11269" max="11269" width="14.140625" style="103" bestFit="1" customWidth="1"/>
    <col min="11270" max="11270" width="14.28515625" style="103" customWidth="1"/>
    <col min="11271" max="11520" width="9.140625" style="103"/>
    <col min="11521" max="11521" width="80.85546875" style="103" customWidth="1"/>
    <col min="11522" max="11522" width="16.85546875" style="103" customWidth="1"/>
    <col min="11523" max="11523" width="12.42578125" style="103" customWidth="1"/>
    <col min="11524" max="11524" width="16.85546875" style="103" customWidth="1"/>
    <col min="11525" max="11525" width="14.140625" style="103" bestFit="1" customWidth="1"/>
    <col min="11526" max="11526" width="14.28515625" style="103" customWidth="1"/>
    <col min="11527" max="11776" width="9.140625" style="103"/>
    <col min="11777" max="11777" width="80.85546875" style="103" customWidth="1"/>
    <col min="11778" max="11778" width="16.85546875" style="103" customWidth="1"/>
    <col min="11779" max="11779" width="12.42578125" style="103" customWidth="1"/>
    <col min="11780" max="11780" width="16.85546875" style="103" customWidth="1"/>
    <col min="11781" max="11781" width="14.140625" style="103" bestFit="1" customWidth="1"/>
    <col min="11782" max="11782" width="14.28515625" style="103" customWidth="1"/>
    <col min="11783" max="12032" width="9.140625" style="103"/>
    <col min="12033" max="12033" width="80.85546875" style="103" customWidth="1"/>
    <col min="12034" max="12034" width="16.85546875" style="103" customWidth="1"/>
    <col min="12035" max="12035" width="12.42578125" style="103" customWidth="1"/>
    <col min="12036" max="12036" width="16.85546875" style="103" customWidth="1"/>
    <col min="12037" max="12037" width="14.140625" style="103" bestFit="1" customWidth="1"/>
    <col min="12038" max="12038" width="14.28515625" style="103" customWidth="1"/>
    <col min="12039" max="12288" width="9.140625" style="103"/>
    <col min="12289" max="12289" width="80.85546875" style="103" customWidth="1"/>
    <col min="12290" max="12290" width="16.85546875" style="103" customWidth="1"/>
    <col min="12291" max="12291" width="12.42578125" style="103" customWidth="1"/>
    <col min="12292" max="12292" width="16.85546875" style="103" customWidth="1"/>
    <col min="12293" max="12293" width="14.140625" style="103" bestFit="1" customWidth="1"/>
    <col min="12294" max="12294" width="14.28515625" style="103" customWidth="1"/>
    <col min="12295" max="12544" width="9.140625" style="103"/>
    <col min="12545" max="12545" width="80.85546875" style="103" customWidth="1"/>
    <col min="12546" max="12546" width="16.85546875" style="103" customWidth="1"/>
    <col min="12547" max="12547" width="12.42578125" style="103" customWidth="1"/>
    <col min="12548" max="12548" width="16.85546875" style="103" customWidth="1"/>
    <col min="12549" max="12549" width="14.140625" style="103" bestFit="1" customWidth="1"/>
    <col min="12550" max="12550" width="14.28515625" style="103" customWidth="1"/>
    <col min="12551" max="12800" width="9.140625" style="103"/>
    <col min="12801" max="12801" width="80.85546875" style="103" customWidth="1"/>
    <col min="12802" max="12802" width="16.85546875" style="103" customWidth="1"/>
    <col min="12803" max="12803" width="12.42578125" style="103" customWidth="1"/>
    <col min="12804" max="12804" width="16.85546875" style="103" customWidth="1"/>
    <col min="12805" max="12805" width="14.140625" style="103" bestFit="1" customWidth="1"/>
    <col min="12806" max="12806" width="14.28515625" style="103" customWidth="1"/>
    <col min="12807" max="13056" width="9.140625" style="103"/>
    <col min="13057" max="13057" width="80.85546875" style="103" customWidth="1"/>
    <col min="13058" max="13058" width="16.85546875" style="103" customWidth="1"/>
    <col min="13059" max="13059" width="12.42578125" style="103" customWidth="1"/>
    <col min="13060" max="13060" width="16.85546875" style="103" customWidth="1"/>
    <col min="13061" max="13061" width="14.140625" style="103" bestFit="1" customWidth="1"/>
    <col min="13062" max="13062" width="14.28515625" style="103" customWidth="1"/>
    <col min="13063" max="13312" width="9.140625" style="103"/>
    <col min="13313" max="13313" width="80.85546875" style="103" customWidth="1"/>
    <col min="13314" max="13314" width="16.85546875" style="103" customWidth="1"/>
    <col min="13315" max="13315" width="12.42578125" style="103" customWidth="1"/>
    <col min="13316" max="13316" width="16.85546875" style="103" customWidth="1"/>
    <col min="13317" max="13317" width="14.140625" style="103" bestFit="1" customWidth="1"/>
    <col min="13318" max="13318" width="14.28515625" style="103" customWidth="1"/>
    <col min="13319" max="13568" width="9.140625" style="103"/>
    <col min="13569" max="13569" width="80.85546875" style="103" customWidth="1"/>
    <col min="13570" max="13570" width="16.85546875" style="103" customWidth="1"/>
    <col min="13571" max="13571" width="12.42578125" style="103" customWidth="1"/>
    <col min="13572" max="13572" width="16.85546875" style="103" customWidth="1"/>
    <col min="13573" max="13573" width="14.140625" style="103" bestFit="1" customWidth="1"/>
    <col min="13574" max="13574" width="14.28515625" style="103" customWidth="1"/>
    <col min="13575" max="13824" width="9.140625" style="103"/>
    <col min="13825" max="13825" width="80.85546875" style="103" customWidth="1"/>
    <col min="13826" max="13826" width="16.85546875" style="103" customWidth="1"/>
    <col min="13827" max="13827" width="12.42578125" style="103" customWidth="1"/>
    <col min="13828" max="13828" width="16.85546875" style="103" customWidth="1"/>
    <col min="13829" max="13829" width="14.140625" style="103" bestFit="1" customWidth="1"/>
    <col min="13830" max="13830" width="14.28515625" style="103" customWidth="1"/>
    <col min="13831" max="14080" width="9.140625" style="103"/>
    <col min="14081" max="14081" width="80.85546875" style="103" customWidth="1"/>
    <col min="14082" max="14082" width="16.85546875" style="103" customWidth="1"/>
    <col min="14083" max="14083" width="12.42578125" style="103" customWidth="1"/>
    <col min="14084" max="14084" width="16.85546875" style="103" customWidth="1"/>
    <col min="14085" max="14085" width="14.140625" style="103" bestFit="1" customWidth="1"/>
    <col min="14086" max="14086" width="14.28515625" style="103" customWidth="1"/>
    <col min="14087" max="14336" width="9.140625" style="103"/>
    <col min="14337" max="14337" width="80.85546875" style="103" customWidth="1"/>
    <col min="14338" max="14338" width="16.85546875" style="103" customWidth="1"/>
    <col min="14339" max="14339" width="12.42578125" style="103" customWidth="1"/>
    <col min="14340" max="14340" width="16.85546875" style="103" customWidth="1"/>
    <col min="14341" max="14341" width="14.140625" style="103" bestFit="1" customWidth="1"/>
    <col min="14342" max="14342" width="14.28515625" style="103" customWidth="1"/>
    <col min="14343" max="14592" width="9.140625" style="103"/>
    <col min="14593" max="14593" width="80.85546875" style="103" customWidth="1"/>
    <col min="14594" max="14594" width="16.85546875" style="103" customWidth="1"/>
    <col min="14595" max="14595" width="12.42578125" style="103" customWidth="1"/>
    <col min="14596" max="14596" width="16.85546875" style="103" customWidth="1"/>
    <col min="14597" max="14597" width="14.140625" style="103" bestFit="1" customWidth="1"/>
    <col min="14598" max="14598" width="14.28515625" style="103" customWidth="1"/>
    <col min="14599" max="14848" width="9.140625" style="103"/>
    <col min="14849" max="14849" width="80.85546875" style="103" customWidth="1"/>
    <col min="14850" max="14850" width="16.85546875" style="103" customWidth="1"/>
    <col min="14851" max="14851" width="12.42578125" style="103" customWidth="1"/>
    <col min="14852" max="14852" width="16.85546875" style="103" customWidth="1"/>
    <col min="14853" max="14853" width="14.140625" style="103" bestFit="1" customWidth="1"/>
    <col min="14854" max="14854" width="14.28515625" style="103" customWidth="1"/>
    <col min="14855" max="15104" width="9.140625" style="103"/>
    <col min="15105" max="15105" width="80.85546875" style="103" customWidth="1"/>
    <col min="15106" max="15106" width="16.85546875" style="103" customWidth="1"/>
    <col min="15107" max="15107" width="12.42578125" style="103" customWidth="1"/>
    <col min="15108" max="15108" width="16.85546875" style="103" customWidth="1"/>
    <col min="15109" max="15109" width="14.140625" style="103" bestFit="1" customWidth="1"/>
    <col min="15110" max="15110" width="14.28515625" style="103" customWidth="1"/>
    <col min="15111" max="15360" width="9.140625" style="103"/>
    <col min="15361" max="15361" width="80.85546875" style="103" customWidth="1"/>
    <col min="15362" max="15362" width="16.85546875" style="103" customWidth="1"/>
    <col min="15363" max="15363" width="12.42578125" style="103" customWidth="1"/>
    <col min="15364" max="15364" width="16.85546875" style="103" customWidth="1"/>
    <col min="15365" max="15365" width="14.140625" style="103" bestFit="1" customWidth="1"/>
    <col min="15366" max="15366" width="14.28515625" style="103" customWidth="1"/>
    <col min="15367" max="15616" width="9.140625" style="103"/>
    <col min="15617" max="15617" width="80.85546875" style="103" customWidth="1"/>
    <col min="15618" max="15618" width="16.85546875" style="103" customWidth="1"/>
    <col min="15619" max="15619" width="12.42578125" style="103" customWidth="1"/>
    <col min="15620" max="15620" width="16.85546875" style="103" customWidth="1"/>
    <col min="15621" max="15621" width="14.140625" style="103" bestFit="1" customWidth="1"/>
    <col min="15622" max="15622" width="14.28515625" style="103" customWidth="1"/>
    <col min="15623" max="15872" width="9.140625" style="103"/>
    <col min="15873" max="15873" width="80.85546875" style="103" customWidth="1"/>
    <col min="15874" max="15874" width="16.85546875" style="103" customWidth="1"/>
    <col min="15875" max="15875" width="12.42578125" style="103" customWidth="1"/>
    <col min="15876" max="15876" width="16.85546875" style="103" customWidth="1"/>
    <col min="15877" max="15877" width="14.140625" style="103" bestFit="1" customWidth="1"/>
    <col min="15878" max="15878" width="14.28515625" style="103" customWidth="1"/>
    <col min="15879" max="16128" width="9.140625" style="103"/>
    <col min="16129" max="16129" width="80.85546875" style="103" customWidth="1"/>
    <col min="16130" max="16130" width="16.85546875" style="103" customWidth="1"/>
    <col min="16131" max="16131" width="12.42578125" style="103" customWidth="1"/>
    <col min="16132" max="16132" width="16.85546875" style="103" customWidth="1"/>
    <col min="16133" max="16133" width="14.140625" style="103" bestFit="1" customWidth="1"/>
    <col min="16134" max="16134" width="14.28515625" style="103" customWidth="1"/>
    <col min="16135" max="16384" width="9.140625" style="103"/>
  </cols>
  <sheetData>
    <row r="1" spans="1:10" ht="52.15" customHeight="1" x14ac:dyDescent="0.2">
      <c r="B1" s="50"/>
      <c r="C1" s="161" t="s">
        <v>480</v>
      </c>
      <c r="D1" s="161"/>
      <c r="E1" s="161"/>
    </row>
    <row r="2" spans="1:10" ht="35.25" customHeight="1" x14ac:dyDescent="0.25">
      <c r="A2" s="160" t="s">
        <v>481</v>
      </c>
      <c r="B2" s="160"/>
      <c r="C2" s="160"/>
      <c r="D2" s="160"/>
      <c r="E2" s="160"/>
      <c r="F2" s="123"/>
      <c r="G2" s="123"/>
      <c r="H2" s="123"/>
      <c r="I2" s="123"/>
      <c r="J2" s="123"/>
    </row>
    <row r="3" spans="1:10" x14ac:dyDescent="0.2">
      <c r="B3" s="57"/>
      <c r="C3" s="57"/>
      <c r="D3" s="104"/>
      <c r="E3" s="104" t="s">
        <v>81</v>
      </c>
    </row>
    <row r="4" spans="1:10" ht="63" x14ac:dyDescent="0.2">
      <c r="A4" s="97" t="s">
        <v>82</v>
      </c>
      <c r="B4" s="97" t="s">
        <v>191</v>
      </c>
      <c r="C4" s="97" t="s">
        <v>192</v>
      </c>
      <c r="D4" s="98" t="s">
        <v>194</v>
      </c>
      <c r="E4" s="96" t="s">
        <v>478</v>
      </c>
    </row>
    <row r="5" spans="1:10" x14ac:dyDescent="0.2">
      <c r="A5" s="61">
        <v>1</v>
      </c>
      <c r="B5" s="62">
        <v>4</v>
      </c>
      <c r="C5" s="62">
        <v>5</v>
      </c>
      <c r="D5" s="105">
        <v>6</v>
      </c>
      <c r="E5" s="122"/>
    </row>
    <row r="6" spans="1:10" s="107" customFormat="1" ht="15.75" x14ac:dyDescent="0.25">
      <c r="A6" s="63" t="s">
        <v>195</v>
      </c>
      <c r="B6" s="64"/>
      <c r="C6" s="64"/>
      <c r="D6" s="65">
        <f>D7+D25+D53+D59+D64+D81+D108+D113+D131+D139+D143+D149+D162+D170+D181+D185+D194+D198+D155</f>
        <v>95118888.329999998</v>
      </c>
      <c r="E6" s="65">
        <f>E7+E25+E53+E59+E64+E81+E108+E113+E131+E139+E143+E149+E162+E170+E181+E185+E194+E198+E155</f>
        <v>35823717.259999998</v>
      </c>
      <c r="F6" s="106"/>
    </row>
    <row r="7" spans="1:10" ht="31.5" x14ac:dyDescent="0.25">
      <c r="A7" s="108" t="s">
        <v>382</v>
      </c>
      <c r="B7" s="67" t="s">
        <v>383</v>
      </c>
      <c r="C7" s="67"/>
      <c r="D7" s="65">
        <f>D8</f>
        <v>670388.96</v>
      </c>
      <c r="E7" s="65">
        <f>E8</f>
        <v>293032.33</v>
      </c>
      <c r="F7" s="109"/>
      <c r="G7" s="109"/>
    </row>
    <row r="8" spans="1:10" ht="31.5" x14ac:dyDescent="0.25">
      <c r="A8" s="74" t="s">
        <v>384</v>
      </c>
      <c r="B8" s="68" t="s">
        <v>385</v>
      </c>
      <c r="C8" s="68"/>
      <c r="D8" s="70">
        <f>D9+D13+D21</f>
        <v>670388.96</v>
      </c>
      <c r="E8" s="70">
        <f>E9+E13+E21</f>
        <v>293032.33</v>
      </c>
    </row>
    <row r="9" spans="1:10" ht="30" customHeight="1" x14ac:dyDescent="0.25">
      <c r="A9" s="69" t="s">
        <v>391</v>
      </c>
      <c r="B9" s="68" t="s">
        <v>392</v>
      </c>
      <c r="C9" s="68"/>
      <c r="D9" s="70">
        <f t="shared" ref="D9:E11" si="0">D10</f>
        <v>110388.96</v>
      </c>
      <c r="E9" s="70">
        <f t="shared" si="0"/>
        <v>54645.04</v>
      </c>
    </row>
    <row r="10" spans="1:10" ht="48.75" customHeight="1" x14ac:dyDescent="0.25">
      <c r="A10" s="72" t="s">
        <v>393</v>
      </c>
      <c r="B10" s="68" t="s">
        <v>394</v>
      </c>
      <c r="C10" s="68"/>
      <c r="D10" s="70">
        <f t="shared" si="0"/>
        <v>110388.96</v>
      </c>
      <c r="E10" s="70">
        <f t="shared" si="0"/>
        <v>54645.04</v>
      </c>
    </row>
    <row r="11" spans="1:10" ht="15.75" x14ac:dyDescent="0.25">
      <c r="A11" s="72" t="s">
        <v>395</v>
      </c>
      <c r="B11" s="68" t="s">
        <v>394</v>
      </c>
      <c r="C11" s="68" t="s">
        <v>9</v>
      </c>
      <c r="D11" s="70">
        <f t="shared" si="0"/>
        <v>110388.96</v>
      </c>
      <c r="E11" s="70">
        <f t="shared" si="0"/>
        <v>54645.04</v>
      </c>
    </row>
    <row r="12" spans="1:10" ht="15.75" x14ac:dyDescent="0.25">
      <c r="A12" s="72" t="s">
        <v>396</v>
      </c>
      <c r="B12" s="68" t="s">
        <v>394</v>
      </c>
      <c r="C12" s="68" t="s">
        <v>7</v>
      </c>
      <c r="D12" s="70">
        <v>110388.96</v>
      </c>
      <c r="E12" s="70">
        <v>54645.04</v>
      </c>
    </row>
    <row r="13" spans="1:10" ht="31.5" x14ac:dyDescent="0.25">
      <c r="A13" s="69" t="s">
        <v>399</v>
      </c>
      <c r="B13" s="87" t="s">
        <v>400</v>
      </c>
      <c r="C13" s="68"/>
      <c r="D13" s="70">
        <f>D14</f>
        <v>320000</v>
      </c>
      <c r="E13" s="70">
        <f>E14</f>
        <v>153325.23000000001</v>
      </c>
    </row>
    <row r="14" spans="1:10" ht="15.75" x14ac:dyDescent="0.25">
      <c r="A14" s="69" t="s">
        <v>64</v>
      </c>
      <c r="B14" s="71" t="s">
        <v>401</v>
      </c>
      <c r="C14" s="68"/>
      <c r="D14" s="70">
        <f>D15+D17+D19</f>
        <v>320000</v>
      </c>
      <c r="E14" s="70">
        <f>E15+E17+E19</f>
        <v>153325.23000000001</v>
      </c>
    </row>
    <row r="15" spans="1:10" ht="15.75" x14ac:dyDescent="0.25">
      <c r="A15" s="21" t="s">
        <v>207</v>
      </c>
      <c r="B15" s="16" t="s">
        <v>401</v>
      </c>
      <c r="C15" s="16" t="s">
        <v>208</v>
      </c>
      <c r="D15" s="19">
        <f>D16</f>
        <v>10000</v>
      </c>
      <c r="E15" s="19">
        <f>E16</f>
        <v>0</v>
      </c>
    </row>
    <row r="16" spans="1:10" ht="15.75" x14ac:dyDescent="0.25">
      <c r="A16" s="27" t="s">
        <v>209</v>
      </c>
      <c r="B16" s="16" t="s">
        <v>401</v>
      </c>
      <c r="C16" s="16" t="s">
        <v>210</v>
      </c>
      <c r="D16" s="19">
        <v>10000</v>
      </c>
      <c r="E16" s="122"/>
    </row>
    <row r="17" spans="1:5" ht="15.75" x14ac:dyDescent="0.25">
      <c r="A17" s="72" t="s">
        <v>226</v>
      </c>
      <c r="B17" s="71" t="s">
        <v>401</v>
      </c>
      <c r="C17" s="68" t="s">
        <v>227</v>
      </c>
      <c r="D17" s="70">
        <f>D18</f>
        <v>10000</v>
      </c>
      <c r="E17" s="70">
        <f>E18</f>
        <v>0</v>
      </c>
    </row>
    <row r="18" spans="1:5" ht="31.5" x14ac:dyDescent="0.25">
      <c r="A18" s="88" t="s">
        <v>402</v>
      </c>
      <c r="B18" s="71" t="s">
        <v>401</v>
      </c>
      <c r="C18" s="68" t="s">
        <v>403</v>
      </c>
      <c r="D18" s="70">
        <v>10000</v>
      </c>
      <c r="E18" s="122"/>
    </row>
    <row r="19" spans="1:5" ht="31.5" x14ac:dyDescent="0.25">
      <c r="A19" s="72" t="s">
        <v>404</v>
      </c>
      <c r="B19" s="71" t="s">
        <v>401</v>
      </c>
      <c r="C19" s="68" t="s">
        <v>405</v>
      </c>
      <c r="D19" s="70">
        <f>D20</f>
        <v>300000</v>
      </c>
      <c r="E19" s="70">
        <f>E20</f>
        <v>153325.23000000001</v>
      </c>
    </row>
    <row r="20" spans="1:5" ht="31.5" x14ac:dyDescent="0.25">
      <c r="A20" s="72" t="s">
        <v>406</v>
      </c>
      <c r="B20" s="71" t="s">
        <v>401</v>
      </c>
      <c r="C20" s="68" t="s">
        <v>407</v>
      </c>
      <c r="D20" s="70">
        <v>300000</v>
      </c>
      <c r="E20" s="70">
        <v>153325.23000000001</v>
      </c>
    </row>
    <row r="21" spans="1:5" ht="33" customHeight="1" x14ac:dyDescent="0.25">
      <c r="A21" s="74" t="s">
        <v>386</v>
      </c>
      <c r="B21" s="68" t="s">
        <v>387</v>
      </c>
      <c r="C21" s="68"/>
      <c r="D21" s="70">
        <f t="shared" ref="D21:E23" si="1">D22</f>
        <v>240000</v>
      </c>
      <c r="E21" s="70">
        <f t="shared" si="1"/>
        <v>85062.06</v>
      </c>
    </row>
    <row r="22" spans="1:5" ht="31.5" x14ac:dyDescent="0.25">
      <c r="A22" s="74" t="s">
        <v>61</v>
      </c>
      <c r="B22" s="68" t="s">
        <v>388</v>
      </c>
      <c r="C22" s="68"/>
      <c r="D22" s="70">
        <f t="shared" si="1"/>
        <v>240000</v>
      </c>
      <c r="E22" s="70">
        <f t="shared" si="1"/>
        <v>85062.06</v>
      </c>
    </row>
    <row r="23" spans="1:5" ht="15.75" x14ac:dyDescent="0.25">
      <c r="A23" s="74" t="s">
        <v>226</v>
      </c>
      <c r="B23" s="68" t="s">
        <v>388</v>
      </c>
      <c r="C23" s="68" t="s">
        <v>227</v>
      </c>
      <c r="D23" s="70">
        <f t="shared" si="1"/>
        <v>240000</v>
      </c>
      <c r="E23" s="70">
        <f t="shared" si="1"/>
        <v>85062.06</v>
      </c>
    </row>
    <row r="24" spans="1:5" ht="15.75" x14ac:dyDescent="0.25">
      <c r="A24" s="74" t="s">
        <v>389</v>
      </c>
      <c r="B24" s="68" t="s">
        <v>388</v>
      </c>
      <c r="C24" s="68" t="s">
        <v>2</v>
      </c>
      <c r="D24" s="70">
        <v>240000</v>
      </c>
      <c r="E24" s="70">
        <v>85062.06</v>
      </c>
    </row>
    <row r="25" spans="1:5" ht="50.25" customHeight="1" x14ac:dyDescent="0.25">
      <c r="A25" s="110" t="s">
        <v>462</v>
      </c>
      <c r="B25" s="111" t="s">
        <v>201</v>
      </c>
      <c r="C25" s="67"/>
      <c r="D25" s="65">
        <f>D26+D31+D34+D44+D50</f>
        <v>19860958</v>
      </c>
      <c r="E25" s="65">
        <f>E26+E31+E34+E44+E50</f>
        <v>7734360.2600000007</v>
      </c>
    </row>
    <row r="26" spans="1:5" ht="15.75" x14ac:dyDescent="0.25">
      <c r="A26" s="69" t="s">
        <v>35</v>
      </c>
      <c r="B26" s="71" t="s">
        <v>213</v>
      </c>
      <c r="C26" s="68"/>
      <c r="D26" s="70">
        <f>D27+D29</f>
        <v>14807084</v>
      </c>
      <c r="E26" s="70">
        <f>E27+E29</f>
        <v>6917637.8100000005</v>
      </c>
    </row>
    <row r="27" spans="1:5" ht="47.25" customHeight="1" x14ac:dyDescent="0.25">
      <c r="A27" s="69" t="s">
        <v>203</v>
      </c>
      <c r="B27" s="71" t="s">
        <v>213</v>
      </c>
      <c r="C27" s="71" t="s">
        <v>204</v>
      </c>
      <c r="D27" s="70">
        <f>D28</f>
        <v>12626584</v>
      </c>
      <c r="E27" s="70">
        <f>E28</f>
        <v>5990979.1100000003</v>
      </c>
    </row>
    <row r="28" spans="1:5" ht="16.5" customHeight="1" x14ac:dyDescent="0.25">
      <c r="A28" s="69" t="s">
        <v>205</v>
      </c>
      <c r="B28" s="71" t="s">
        <v>213</v>
      </c>
      <c r="C28" s="71" t="s">
        <v>206</v>
      </c>
      <c r="D28" s="70">
        <v>12626584</v>
      </c>
      <c r="E28" s="70">
        <v>5990979.1100000003</v>
      </c>
    </row>
    <row r="29" spans="1:5" ht="16.5" customHeight="1" x14ac:dyDescent="0.25">
      <c r="A29" s="69" t="s">
        <v>207</v>
      </c>
      <c r="B29" s="71" t="s">
        <v>213</v>
      </c>
      <c r="C29" s="71" t="s">
        <v>208</v>
      </c>
      <c r="D29" s="70">
        <f>D30</f>
        <v>2180500</v>
      </c>
      <c r="E29" s="70">
        <f>E30</f>
        <v>926658.7</v>
      </c>
    </row>
    <row r="30" spans="1:5" ht="31.5" x14ac:dyDescent="0.25">
      <c r="A30" s="69" t="s">
        <v>209</v>
      </c>
      <c r="B30" s="71" t="s">
        <v>213</v>
      </c>
      <c r="C30" s="71" t="s">
        <v>210</v>
      </c>
      <c r="D30" s="70">
        <v>2180500</v>
      </c>
      <c r="E30" s="70">
        <v>926658.7</v>
      </c>
    </row>
    <row r="31" spans="1:5" ht="31.5" x14ac:dyDescent="0.25">
      <c r="A31" s="72" t="s">
        <v>73</v>
      </c>
      <c r="B31" s="71" t="s">
        <v>214</v>
      </c>
      <c r="C31" s="68"/>
      <c r="D31" s="70">
        <f>D32</f>
        <v>919673</v>
      </c>
      <c r="E31" s="70">
        <f>E32</f>
        <v>422337.98</v>
      </c>
    </row>
    <row r="32" spans="1:5" ht="46.5" customHeight="1" x14ac:dyDescent="0.25">
      <c r="A32" s="69" t="s">
        <v>203</v>
      </c>
      <c r="B32" s="71" t="s">
        <v>214</v>
      </c>
      <c r="C32" s="71" t="s">
        <v>204</v>
      </c>
      <c r="D32" s="70">
        <f>D33</f>
        <v>919673</v>
      </c>
      <c r="E32" s="70">
        <f>E33</f>
        <v>422337.98</v>
      </c>
    </row>
    <row r="33" spans="1:6" ht="16.5" customHeight="1" x14ac:dyDescent="0.25">
      <c r="A33" s="69" t="s">
        <v>205</v>
      </c>
      <c r="B33" s="71" t="s">
        <v>214</v>
      </c>
      <c r="C33" s="71" t="s">
        <v>206</v>
      </c>
      <c r="D33" s="70">
        <v>919673</v>
      </c>
      <c r="E33" s="70">
        <v>422337.98</v>
      </c>
    </row>
    <row r="34" spans="1:6" ht="15.75" x14ac:dyDescent="0.25">
      <c r="A34" s="69" t="s">
        <v>40</v>
      </c>
      <c r="B34" s="71" t="s">
        <v>224</v>
      </c>
      <c r="C34" s="71"/>
      <c r="D34" s="70">
        <f>D37+D39+D35+D41</f>
        <v>3368786</v>
      </c>
      <c r="E34" s="70">
        <f>E37+E39+E35+E41</f>
        <v>345168.87</v>
      </c>
      <c r="F34" s="109"/>
    </row>
    <row r="35" spans="1:6" ht="15.75" x14ac:dyDescent="0.25">
      <c r="A35" s="69" t="s">
        <v>225</v>
      </c>
      <c r="B35" s="71" t="s">
        <v>224</v>
      </c>
      <c r="C35" s="71" t="s">
        <v>204</v>
      </c>
      <c r="D35" s="70">
        <f>D36</f>
        <v>165786</v>
      </c>
      <c r="E35" s="70">
        <f>E36</f>
        <v>82893.119999999995</v>
      </c>
    </row>
    <row r="36" spans="1:6" ht="16.5" customHeight="1" x14ac:dyDescent="0.25">
      <c r="A36" s="69" t="s">
        <v>205</v>
      </c>
      <c r="B36" s="71" t="s">
        <v>224</v>
      </c>
      <c r="C36" s="71" t="s">
        <v>206</v>
      </c>
      <c r="D36" s="70">
        <v>165786</v>
      </c>
      <c r="E36" s="70">
        <v>82893.119999999995</v>
      </c>
    </row>
    <row r="37" spans="1:6" ht="16.5" customHeight="1" x14ac:dyDescent="0.25">
      <c r="A37" s="69" t="s">
        <v>207</v>
      </c>
      <c r="B37" s="71" t="s">
        <v>224</v>
      </c>
      <c r="C37" s="71" t="s">
        <v>208</v>
      </c>
      <c r="D37" s="70">
        <f>D38</f>
        <v>3084999</v>
      </c>
      <c r="E37" s="70">
        <f>E38</f>
        <v>200114.75</v>
      </c>
    </row>
    <row r="38" spans="1:6" ht="31.5" x14ac:dyDescent="0.25">
      <c r="A38" s="69" t="s">
        <v>209</v>
      </c>
      <c r="B38" s="71" t="s">
        <v>224</v>
      </c>
      <c r="C38" s="71" t="s">
        <v>210</v>
      </c>
      <c r="D38" s="70">
        <v>3084999</v>
      </c>
      <c r="E38" s="70">
        <v>200114.75</v>
      </c>
    </row>
    <row r="39" spans="1:6" ht="15.75" x14ac:dyDescent="0.25">
      <c r="A39" s="69" t="s">
        <v>226</v>
      </c>
      <c r="B39" s="71" t="s">
        <v>224</v>
      </c>
      <c r="C39" s="71" t="s">
        <v>227</v>
      </c>
      <c r="D39" s="70">
        <f>D40</f>
        <v>73000</v>
      </c>
      <c r="E39" s="70">
        <f>E40</f>
        <v>22000</v>
      </c>
    </row>
    <row r="40" spans="1:6" ht="15.75" x14ac:dyDescent="0.25">
      <c r="A40" s="69" t="s">
        <v>228</v>
      </c>
      <c r="B40" s="71" t="s">
        <v>224</v>
      </c>
      <c r="C40" s="71" t="s">
        <v>4</v>
      </c>
      <c r="D40" s="70">
        <v>73000</v>
      </c>
      <c r="E40" s="70">
        <v>22000</v>
      </c>
    </row>
    <row r="41" spans="1:6" ht="15.75" x14ac:dyDescent="0.25">
      <c r="A41" s="69" t="s">
        <v>220</v>
      </c>
      <c r="B41" s="71" t="s">
        <v>224</v>
      </c>
      <c r="C41" s="71" t="s">
        <v>221</v>
      </c>
      <c r="D41" s="70">
        <f>D43+D42</f>
        <v>45001</v>
      </c>
      <c r="E41" s="70">
        <f>E43+E42</f>
        <v>40161</v>
      </c>
    </row>
    <row r="42" spans="1:6" ht="15.75" x14ac:dyDescent="0.25">
      <c r="A42" s="15" t="s">
        <v>502</v>
      </c>
      <c r="B42" s="71" t="s">
        <v>224</v>
      </c>
      <c r="C42" s="71" t="s">
        <v>501</v>
      </c>
      <c r="D42" s="70">
        <v>1</v>
      </c>
      <c r="E42" s="70">
        <v>1</v>
      </c>
    </row>
    <row r="43" spans="1:6" ht="15.75" x14ac:dyDescent="0.25">
      <c r="A43" s="69" t="s">
        <v>229</v>
      </c>
      <c r="B43" s="71" t="s">
        <v>224</v>
      </c>
      <c r="C43" s="71" t="s">
        <v>230</v>
      </c>
      <c r="D43" s="70">
        <v>45000</v>
      </c>
      <c r="E43" s="70">
        <v>40160</v>
      </c>
    </row>
    <row r="44" spans="1:6" ht="15.75" x14ac:dyDescent="0.25">
      <c r="A44" s="15" t="s">
        <v>35</v>
      </c>
      <c r="B44" s="16" t="s">
        <v>201</v>
      </c>
      <c r="C44" s="16"/>
      <c r="D44" s="19">
        <f>D45</f>
        <v>315415</v>
      </c>
      <c r="E44" s="70">
        <f>E45</f>
        <v>49215.6</v>
      </c>
    </row>
    <row r="45" spans="1:6" ht="47.25" x14ac:dyDescent="0.25">
      <c r="A45" s="15" t="s">
        <v>203</v>
      </c>
      <c r="B45" s="16" t="s">
        <v>202</v>
      </c>
      <c r="C45" s="16"/>
      <c r="D45" s="19">
        <f>D46+D48</f>
        <v>315415</v>
      </c>
      <c r="E45" s="70">
        <f>E46+E48</f>
        <v>49215.6</v>
      </c>
    </row>
    <row r="46" spans="1:6" ht="15.75" x14ac:dyDescent="0.25">
      <c r="A46" s="15" t="s">
        <v>205</v>
      </c>
      <c r="B46" s="16" t="s">
        <v>202</v>
      </c>
      <c r="C46" s="16" t="s">
        <v>204</v>
      </c>
      <c r="D46" s="19">
        <f>D47</f>
        <v>292415</v>
      </c>
      <c r="E46" s="70">
        <f>E47</f>
        <v>49215.6</v>
      </c>
    </row>
    <row r="47" spans="1:6" ht="15.75" x14ac:dyDescent="0.25">
      <c r="A47" s="15" t="s">
        <v>207</v>
      </c>
      <c r="B47" s="16" t="s">
        <v>202</v>
      </c>
      <c r="C47" s="16" t="s">
        <v>206</v>
      </c>
      <c r="D47" s="19">
        <v>292415</v>
      </c>
      <c r="E47" s="70">
        <v>49215.6</v>
      </c>
    </row>
    <row r="48" spans="1:6" ht="31.5" x14ac:dyDescent="0.25">
      <c r="A48" s="15" t="s">
        <v>209</v>
      </c>
      <c r="B48" s="16" t="s">
        <v>202</v>
      </c>
      <c r="C48" s="16" t="s">
        <v>208</v>
      </c>
      <c r="D48" s="19">
        <f>D49</f>
        <v>23000</v>
      </c>
      <c r="E48" s="70">
        <f>E49</f>
        <v>0</v>
      </c>
    </row>
    <row r="49" spans="1:5" ht="31.5" x14ac:dyDescent="0.25">
      <c r="A49" s="69" t="s">
        <v>209</v>
      </c>
      <c r="B49" s="16" t="s">
        <v>202</v>
      </c>
      <c r="C49" s="16" t="s">
        <v>210</v>
      </c>
      <c r="D49" s="19">
        <v>23000</v>
      </c>
      <c r="E49" s="70"/>
    </row>
    <row r="50" spans="1:5" ht="31.5" x14ac:dyDescent="0.25">
      <c r="A50" s="15" t="s">
        <v>497</v>
      </c>
      <c r="B50" s="16" t="s">
        <v>496</v>
      </c>
      <c r="C50" s="16"/>
      <c r="D50" s="19">
        <f>D51</f>
        <v>450000</v>
      </c>
      <c r="E50" s="19">
        <f>E51</f>
        <v>0</v>
      </c>
    </row>
    <row r="51" spans="1:5" ht="15.75" x14ac:dyDescent="0.25">
      <c r="A51" s="15" t="s">
        <v>207</v>
      </c>
      <c r="B51" s="16" t="s">
        <v>496</v>
      </c>
      <c r="C51" s="16" t="s">
        <v>208</v>
      </c>
      <c r="D51" s="19">
        <f>D52</f>
        <v>450000</v>
      </c>
      <c r="E51" s="19">
        <f>E52</f>
        <v>0</v>
      </c>
    </row>
    <row r="52" spans="1:5" ht="31.5" x14ac:dyDescent="0.25">
      <c r="A52" s="15" t="s">
        <v>209</v>
      </c>
      <c r="B52" s="16" t="s">
        <v>496</v>
      </c>
      <c r="C52" s="16" t="s">
        <v>210</v>
      </c>
      <c r="D52" s="19">
        <v>450000</v>
      </c>
      <c r="E52" s="19"/>
    </row>
    <row r="53" spans="1:5" ht="28.5" customHeight="1" x14ac:dyDescent="0.25">
      <c r="A53" s="66" t="s">
        <v>317</v>
      </c>
      <c r="B53" s="67" t="s">
        <v>318</v>
      </c>
      <c r="C53" s="67"/>
      <c r="D53" s="65">
        <f>D54</f>
        <v>384000</v>
      </c>
      <c r="E53" s="65">
        <f>E54</f>
        <v>189434.63</v>
      </c>
    </row>
    <row r="54" spans="1:5" ht="16.5" customHeight="1" x14ac:dyDescent="0.25">
      <c r="A54" s="72" t="s">
        <v>319</v>
      </c>
      <c r="B54" s="68" t="s">
        <v>320</v>
      </c>
      <c r="C54" s="68"/>
      <c r="D54" s="70">
        <f>D56</f>
        <v>384000</v>
      </c>
      <c r="E54" s="70">
        <f>E56</f>
        <v>189434.63</v>
      </c>
    </row>
    <row r="55" spans="1:5" ht="31.5" x14ac:dyDescent="0.25">
      <c r="A55" s="72" t="s">
        <v>321</v>
      </c>
      <c r="B55" s="68" t="s">
        <v>322</v>
      </c>
      <c r="C55" s="68"/>
      <c r="D55" s="70">
        <f t="shared" ref="D55:E57" si="2">D56</f>
        <v>384000</v>
      </c>
      <c r="E55" s="70">
        <f t="shared" si="2"/>
        <v>189434.63</v>
      </c>
    </row>
    <row r="56" spans="1:5" ht="16.5" customHeight="1" x14ac:dyDescent="0.25">
      <c r="A56" s="72" t="s">
        <v>52</v>
      </c>
      <c r="B56" s="68" t="s">
        <v>323</v>
      </c>
      <c r="C56" s="68"/>
      <c r="D56" s="70">
        <f t="shared" si="2"/>
        <v>384000</v>
      </c>
      <c r="E56" s="70">
        <f t="shared" si="2"/>
        <v>189434.63</v>
      </c>
    </row>
    <row r="57" spans="1:5" ht="16.5" customHeight="1" x14ac:dyDescent="0.25">
      <c r="A57" s="74" t="s">
        <v>207</v>
      </c>
      <c r="B57" s="68" t="s">
        <v>323</v>
      </c>
      <c r="C57" s="68" t="s">
        <v>208</v>
      </c>
      <c r="D57" s="70">
        <f t="shared" si="2"/>
        <v>384000</v>
      </c>
      <c r="E57" s="70">
        <f t="shared" si="2"/>
        <v>189434.63</v>
      </c>
    </row>
    <row r="58" spans="1:5" ht="31.5" x14ac:dyDescent="0.25">
      <c r="A58" s="74" t="s">
        <v>209</v>
      </c>
      <c r="B58" s="68" t="s">
        <v>323</v>
      </c>
      <c r="C58" s="68" t="s">
        <v>210</v>
      </c>
      <c r="D58" s="70">
        <v>384000</v>
      </c>
      <c r="E58" s="70">
        <v>189434.63</v>
      </c>
    </row>
    <row r="59" spans="1:5" ht="31.5" x14ac:dyDescent="0.25">
      <c r="A59" s="108" t="s">
        <v>354</v>
      </c>
      <c r="B59" s="18" t="s">
        <v>355</v>
      </c>
      <c r="C59" s="112"/>
      <c r="D59" s="65">
        <f t="shared" ref="D59:E62" si="3">D60</f>
        <v>25000</v>
      </c>
      <c r="E59" s="65">
        <f t="shared" si="3"/>
        <v>24671.64</v>
      </c>
    </row>
    <row r="60" spans="1:5" ht="47.25" x14ac:dyDescent="0.25">
      <c r="A60" s="74" t="s">
        <v>356</v>
      </c>
      <c r="B60" s="16" t="s">
        <v>357</v>
      </c>
      <c r="C60" s="32"/>
      <c r="D60" s="70">
        <f t="shared" si="3"/>
        <v>25000</v>
      </c>
      <c r="E60" s="70">
        <f t="shared" si="3"/>
        <v>24671.64</v>
      </c>
    </row>
    <row r="61" spans="1:5" ht="16.5" customHeight="1" x14ac:dyDescent="0.25">
      <c r="A61" s="74" t="s">
        <v>76</v>
      </c>
      <c r="B61" s="16" t="s">
        <v>358</v>
      </c>
      <c r="C61" s="68"/>
      <c r="D61" s="70">
        <f t="shared" si="3"/>
        <v>25000</v>
      </c>
      <c r="E61" s="70">
        <f t="shared" si="3"/>
        <v>24671.64</v>
      </c>
    </row>
    <row r="62" spans="1:5" ht="46.5" customHeight="1" x14ac:dyDescent="0.25">
      <c r="A62" s="74" t="s">
        <v>203</v>
      </c>
      <c r="B62" s="16" t="s">
        <v>358</v>
      </c>
      <c r="C62" s="68" t="s">
        <v>204</v>
      </c>
      <c r="D62" s="70">
        <f t="shared" si="3"/>
        <v>25000</v>
      </c>
      <c r="E62" s="70">
        <f t="shared" si="3"/>
        <v>24671.64</v>
      </c>
    </row>
    <row r="63" spans="1:5" ht="15.75" x14ac:dyDescent="0.25">
      <c r="A63" s="74" t="s">
        <v>225</v>
      </c>
      <c r="B63" s="16" t="s">
        <v>358</v>
      </c>
      <c r="C63" s="68" t="s">
        <v>236</v>
      </c>
      <c r="D63" s="70">
        <v>25000</v>
      </c>
      <c r="E63" s="70">
        <v>24671.64</v>
      </c>
    </row>
    <row r="64" spans="1:5" ht="34.5" customHeight="1" x14ac:dyDescent="0.25">
      <c r="A64" s="108" t="s">
        <v>266</v>
      </c>
      <c r="B64" s="67" t="s">
        <v>254</v>
      </c>
      <c r="C64" s="67"/>
      <c r="D64" s="65">
        <f>D65+D69+D77</f>
        <v>888000</v>
      </c>
      <c r="E64" s="65">
        <f>E65+E69+E77</f>
        <v>201846.93</v>
      </c>
    </row>
    <row r="65" spans="1:5" ht="15.75" x14ac:dyDescent="0.25">
      <c r="A65" s="74" t="s">
        <v>255</v>
      </c>
      <c r="B65" s="16" t="s">
        <v>256</v>
      </c>
      <c r="C65" s="16"/>
      <c r="D65" s="24">
        <f t="shared" ref="D65:E67" si="4">D66</f>
        <v>55000</v>
      </c>
      <c r="E65" s="70">
        <f t="shared" si="4"/>
        <v>0</v>
      </c>
    </row>
    <row r="66" spans="1:5" ht="15.75" x14ac:dyDescent="0.25">
      <c r="A66" s="74" t="s">
        <v>43</v>
      </c>
      <c r="B66" s="16" t="s">
        <v>257</v>
      </c>
      <c r="C66" s="16" t="s">
        <v>188</v>
      </c>
      <c r="D66" s="24">
        <f t="shared" si="4"/>
        <v>55000</v>
      </c>
      <c r="E66" s="70">
        <f t="shared" si="4"/>
        <v>0</v>
      </c>
    </row>
    <row r="67" spans="1:5" ht="15.75" x14ac:dyDescent="0.25">
      <c r="A67" s="74" t="s">
        <v>207</v>
      </c>
      <c r="B67" s="16" t="s">
        <v>257</v>
      </c>
      <c r="C67" s="16" t="s">
        <v>208</v>
      </c>
      <c r="D67" s="24">
        <f t="shared" si="4"/>
        <v>55000</v>
      </c>
      <c r="E67" s="70">
        <f t="shared" si="4"/>
        <v>0</v>
      </c>
    </row>
    <row r="68" spans="1:5" ht="31.5" x14ac:dyDescent="0.25">
      <c r="A68" s="74" t="s">
        <v>209</v>
      </c>
      <c r="B68" s="16" t="s">
        <v>257</v>
      </c>
      <c r="C68" s="16" t="s">
        <v>210</v>
      </c>
      <c r="D68" s="24">
        <v>55000</v>
      </c>
      <c r="E68" s="70"/>
    </row>
    <row r="69" spans="1:5" ht="15.75" x14ac:dyDescent="0.25">
      <c r="A69" s="74" t="s">
        <v>267</v>
      </c>
      <c r="B69" s="16" t="s">
        <v>268</v>
      </c>
      <c r="C69" s="22"/>
      <c r="D69" s="26">
        <f>D70</f>
        <v>739000</v>
      </c>
      <c r="E69" s="70">
        <f>E70</f>
        <v>201846.93</v>
      </c>
    </row>
    <row r="70" spans="1:5" ht="15.75" x14ac:dyDescent="0.25">
      <c r="A70" s="74" t="s">
        <v>269</v>
      </c>
      <c r="B70" s="16" t="s">
        <v>270</v>
      </c>
      <c r="C70" s="22"/>
      <c r="D70" s="26">
        <f>D71+D74</f>
        <v>739000</v>
      </c>
      <c r="E70" s="70">
        <f>E71+E74</f>
        <v>201846.93</v>
      </c>
    </row>
    <row r="71" spans="1:5" ht="15.75" x14ac:dyDescent="0.25">
      <c r="A71" s="74" t="s">
        <v>271</v>
      </c>
      <c r="B71" s="16" t="s">
        <v>272</v>
      </c>
      <c r="C71" s="22" t="s">
        <v>188</v>
      </c>
      <c r="D71" s="26">
        <f>D72</f>
        <v>412000</v>
      </c>
      <c r="E71" s="70">
        <f>E72</f>
        <v>88578.97</v>
      </c>
    </row>
    <row r="72" spans="1:5" ht="15.75" x14ac:dyDescent="0.25">
      <c r="A72" s="74" t="s">
        <v>207</v>
      </c>
      <c r="B72" s="16" t="s">
        <v>272</v>
      </c>
      <c r="C72" s="22" t="s">
        <v>208</v>
      </c>
      <c r="D72" s="26">
        <f>D73</f>
        <v>412000</v>
      </c>
      <c r="E72" s="70">
        <f>E73</f>
        <v>88578.97</v>
      </c>
    </row>
    <row r="73" spans="1:5" ht="31.5" x14ac:dyDescent="0.25">
      <c r="A73" s="74" t="s">
        <v>209</v>
      </c>
      <c r="B73" s="16" t="s">
        <v>272</v>
      </c>
      <c r="C73" s="22" t="s">
        <v>210</v>
      </c>
      <c r="D73" s="26">
        <v>412000</v>
      </c>
      <c r="E73" s="70">
        <v>88578.97</v>
      </c>
    </row>
    <row r="74" spans="1:5" ht="15.75" x14ac:dyDescent="0.25">
      <c r="A74" s="74" t="s">
        <v>45</v>
      </c>
      <c r="B74" s="16" t="s">
        <v>273</v>
      </c>
      <c r="C74" s="16"/>
      <c r="D74" s="25">
        <f>D75</f>
        <v>327000</v>
      </c>
      <c r="E74" s="70">
        <f>E75</f>
        <v>113267.96</v>
      </c>
    </row>
    <row r="75" spans="1:5" ht="15.75" x14ac:dyDescent="0.25">
      <c r="A75" s="74" t="s">
        <v>207</v>
      </c>
      <c r="B75" s="16" t="s">
        <v>273</v>
      </c>
      <c r="C75" s="16" t="s">
        <v>208</v>
      </c>
      <c r="D75" s="25">
        <f>D76</f>
        <v>327000</v>
      </c>
      <c r="E75" s="70">
        <f>E76</f>
        <v>113267.96</v>
      </c>
    </row>
    <row r="76" spans="1:5" ht="31.5" x14ac:dyDescent="0.25">
      <c r="A76" s="74" t="s">
        <v>274</v>
      </c>
      <c r="B76" s="16" t="s">
        <v>273</v>
      </c>
      <c r="C76" s="16" t="s">
        <v>210</v>
      </c>
      <c r="D76" s="25">
        <v>327000</v>
      </c>
      <c r="E76" s="70">
        <v>113267.96</v>
      </c>
    </row>
    <row r="77" spans="1:5" ht="63" x14ac:dyDescent="0.25">
      <c r="A77" s="74" t="s">
        <v>261</v>
      </c>
      <c r="B77" s="16" t="s">
        <v>262</v>
      </c>
      <c r="C77" s="16"/>
      <c r="D77" s="25">
        <f t="shared" ref="D77:E79" si="5">D78</f>
        <v>94000</v>
      </c>
      <c r="E77" s="70">
        <f t="shared" si="5"/>
        <v>0</v>
      </c>
    </row>
    <row r="78" spans="1:5" ht="34.5" customHeight="1" x14ac:dyDescent="0.25">
      <c r="A78" s="74" t="s">
        <v>263</v>
      </c>
      <c r="B78" s="16" t="s">
        <v>264</v>
      </c>
      <c r="C78" s="16"/>
      <c r="D78" s="25">
        <f t="shared" si="5"/>
        <v>94000</v>
      </c>
      <c r="E78" s="70">
        <f t="shared" si="5"/>
        <v>0</v>
      </c>
    </row>
    <row r="79" spans="1:5" ht="15.75" x14ac:dyDescent="0.25">
      <c r="A79" s="74" t="s">
        <v>207</v>
      </c>
      <c r="B79" s="16" t="s">
        <v>264</v>
      </c>
      <c r="C79" s="16">
        <v>200</v>
      </c>
      <c r="D79" s="25">
        <f t="shared" si="5"/>
        <v>94000</v>
      </c>
      <c r="E79" s="70">
        <f t="shared" si="5"/>
        <v>0</v>
      </c>
    </row>
    <row r="80" spans="1:5" ht="34.5" customHeight="1" x14ac:dyDescent="0.25">
      <c r="A80" s="74" t="s">
        <v>209</v>
      </c>
      <c r="B80" s="16" t="s">
        <v>264</v>
      </c>
      <c r="C80" s="16">
        <v>240</v>
      </c>
      <c r="D80" s="25">
        <v>94000</v>
      </c>
      <c r="E80" s="70"/>
    </row>
    <row r="81" spans="1:5" s="107" customFormat="1" ht="31.5" x14ac:dyDescent="0.25">
      <c r="A81" s="110" t="s">
        <v>359</v>
      </c>
      <c r="B81" s="111" t="s">
        <v>360</v>
      </c>
      <c r="C81" s="113"/>
      <c r="D81" s="65">
        <f>D82+D100</f>
        <v>19545564.359999999</v>
      </c>
      <c r="E81" s="65">
        <f>E82+E100</f>
        <v>12682480.449999999</v>
      </c>
    </row>
    <row r="82" spans="1:5" s="107" customFormat="1" ht="15.75" x14ac:dyDescent="0.25">
      <c r="A82" s="69" t="s">
        <v>361</v>
      </c>
      <c r="B82" s="71" t="s">
        <v>363</v>
      </c>
      <c r="C82" s="71"/>
      <c r="D82" s="70">
        <f>D83+D95</f>
        <v>18950036.359999999</v>
      </c>
      <c r="E82" s="70">
        <f>E83+E95</f>
        <v>12446430.449999999</v>
      </c>
    </row>
    <row r="83" spans="1:5" s="107" customFormat="1" ht="31.5" x14ac:dyDescent="0.25">
      <c r="A83" s="15" t="s">
        <v>368</v>
      </c>
      <c r="B83" s="16" t="s">
        <v>369</v>
      </c>
      <c r="C83" s="16"/>
      <c r="D83" s="19">
        <f>D88+D84</f>
        <v>18284769.149999999</v>
      </c>
      <c r="E83" s="70">
        <f>E88+E84</f>
        <v>11961460.629999999</v>
      </c>
    </row>
    <row r="84" spans="1:5" s="107" customFormat="1" ht="15.75" x14ac:dyDescent="0.25">
      <c r="A84" s="15" t="s">
        <v>364</v>
      </c>
      <c r="B84" s="16" t="s">
        <v>365</v>
      </c>
      <c r="C84" s="16"/>
      <c r="D84" s="19">
        <f t="shared" ref="D84:E86" si="6">D85</f>
        <v>5000000</v>
      </c>
      <c r="E84" s="70">
        <f t="shared" si="6"/>
        <v>5000000</v>
      </c>
    </row>
    <row r="85" spans="1:5" s="107" customFormat="1" ht="15.75" x14ac:dyDescent="0.25">
      <c r="A85" s="15" t="s">
        <v>366</v>
      </c>
      <c r="B85" s="16" t="s">
        <v>367</v>
      </c>
      <c r="C85" s="16"/>
      <c r="D85" s="19">
        <f t="shared" si="6"/>
        <v>5000000</v>
      </c>
      <c r="E85" s="70">
        <f t="shared" si="6"/>
        <v>5000000</v>
      </c>
    </row>
    <row r="86" spans="1:5" s="107" customFormat="1" ht="15.75" x14ac:dyDescent="0.25">
      <c r="A86" s="21" t="s">
        <v>207</v>
      </c>
      <c r="B86" s="16" t="s">
        <v>367</v>
      </c>
      <c r="C86" s="16" t="s">
        <v>208</v>
      </c>
      <c r="D86" s="19">
        <f t="shared" si="6"/>
        <v>5000000</v>
      </c>
      <c r="E86" s="70">
        <f t="shared" si="6"/>
        <v>5000000</v>
      </c>
    </row>
    <row r="87" spans="1:5" s="107" customFormat="1" ht="31.5" x14ac:dyDescent="0.25">
      <c r="A87" s="21" t="s">
        <v>209</v>
      </c>
      <c r="B87" s="16" t="s">
        <v>367</v>
      </c>
      <c r="C87" s="16" t="s">
        <v>210</v>
      </c>
      <c r="D87" s="19">
        <v>5000000</v>
      </c>
      <c r="E87" s="70">
        <v>5000000</v>
      </c>
    </row>
    <row r="88" spans="1:5" s="107" customFormat="1" ht="31.5" x14ac:dyDescent="0.25">
      <c r="A88" s="69" t="s">
        <v>67</v>
      </c>
      <c r="B88" s="83" t="s">
        <v>370</v>
      </c>
      <c r="C88" s="75" t="s">
        <v>188</v>
      </c>
      <c r="D88" s="70">
        <f>D89+D91+D93</f>
        <v>13284769.15</v>
      </c>
      <c r="E88" s="70">
        <f>E89+E91+E93</f>
        <v>6961460.6299999999</v>
      </c>
    </row>
    <row r="89" spans="1:5" s="107" customFormat="1" ht="44.25" customHeight="1" x14ac:dyDescent="0.25">
      <c r="A89" s="74" t="s">
        <v>203</v>
      </c>
      <c r="B89" s="83" t="s">
        <v>370</v>
      </c>
      <c r="C89" s="75" t="s">
        <v>204</v>
      </c>
      <c r="D89" s="70">
        <f>D90</f>
        <v>11215327</v>
      </c>
      <c r="E89" s="70">
        <f>E90</f>
        <v>5825114.5199999996</v>
      </c>
    </row>
    <row r="90" spans="1:5" s="107" customFormat="1" ht="15.75" x14ac:dyDescent="0.25">
      <c r="A90" s="74" t="s">
        <v>225</v>
      </c>
      <c r="B90" s="83" t="s">
        <v>370</v>
      </c>
      <c r="C90" s="75" t="s">
        <v>236</v>
      </c>
      <c r="D90" s="70">
        <v>11215327</v>
      </c>
      <c r="E90" s="70">
        <v>5825114.5199999996</v>
      </c>
    </row>
    <row r="91" spans="1:5" s="107" customFormat="1" ht="16.5" customHeight="1" x14ac:dyDescent="0.25">
      <c r="A91" s="74" t="s">
        <v>207</v>
      </c>
      <c r="B91" s="83" t="s">
        <v>370</v>
      </c>
      <c r="C91" s="75" t="s">
        <v>208</v>
      </c>
      <c r="D91" s="70">
        <f>D92</f>
        <v>2059942.15</v>
      </c>
      <c r="E91" s="70">
        <f>E92</f>
        <v>1126846.1100000001</v>
      </c>
    </row>
    <row r="92" spans="1:5" s="107" customFormat="1" ht="31.5" x14ac:dyDescent="0.25">
      <c r="A92" s="74" t="s">
        <v>209</v>
      </c>
      <c r="B92" s="83" t="s">
        <v>370</v>
      </c>
      <c r="C92" s="75" t="s">
        <v>210</v>
      </c>
      <c r="D92" s="70">
        <v>2059942.15</v>
      </c>
      <c r="E92" s="70">
        <v>1126846.1100000001</v>
      </c>
    </row>
    <row r="93" spans="1:5" s="107" customFormat="1" ht="15.75" x14ac:dyDescent="0.25">
      <c r="A93" s="44" t="s">
        <v>433</v>
      </c>
      <c r="B93" s="34" t="s">
        <v>370</v>
      </c>
      <c r="C93" s="22">
        <v>800</v>
      </c>
      <c r="D93" s="19">
        <f>D94</f>
        <v>9500</v>
      </c>
      <c r="E93" s="19">
        <f>E94</f>
        <v>9500</v>
      </c>
    </row>
    <row r="94" spans="1:5" s="107" customFormat="1" ht="15.75" x14ac:dyDescent="0.25">
      <c r="A94" s="44" t="s">
        <v>229</v>
      </c>
      <c r="B94" s="34" t="s">
        <v>370</v>
      </c>
      <c r="C94" s="22">
        <v>850</v>
      </c>
      <c r="D94" s="19">
        <v>9500</v>
      </c>
      <c r="E94" s="19">
        <v>9500</v>
      </c>
    </row>
    <row r="95" spans="1:5" s="107" customFormat="1" ht="31.5" x14ac:dyDescent="0.25">
      <c r="A95" s="74" t="s">
        <v>68</v>
      </c>
      <c r="B95" s="84" t="s">
        <v>371</v>
      </c>
      <c r="C95" s="75"/>
      <c r="D95" s="82">
        <f>D98+D96</f>
        <v>665267.21</v>
      </c>
      <c r="E95" s="70">
        <f>E98+E96</f>
        <v>484969.82</v>
      </c>
    </row>
    <row r="96" spans="1:5" s="107" customFormat="1" ht="45.75" customHeight="1" x14ac:dyDescent="0.25">
      <c r="A96" s="74" t="s">
        <v>203</v>
      </c>
      <c r="B96" s="84" t="s">
        <v>371</v>
      </c>
      <c r="C96" s="75" t="s">
        <v>204</v>
      </c>
      <c r="D96" s="82">
        <f>D97</f>
        <v>245862.21</v>
      </c>
      <c r="E96" s="70">
        <f>E97</f>
        <v>161302.32</v>
      </c>
    </row>
    <row r="97" spans="1:5" s="107" customFormat="1" ht="15.75" x14ac:dyDescent="0.25">
      <c r="A97" s="74" t="s">
        <v>225</v>
      </c>
      <c r="B97" s="84" t="s">
        <v>371</v>
      </c>
      <c r="C97" s="75" t="s">
        <v>236</v>
      </c>
      <c r="D97" s="82">
        <v>245862.21</v>
      </c>
      <c r="E97" s="70">
        <v>161302.32</v>
      </c>
    </row>
    <row r="98" spans="1:5" s="107" customFormat="1" ht="16.5" customHeight="1" x14ac:dyDescent="0.25">
      <c r="A98" s="74" t="s">
        <v>207</v>
      </c>
      <c r="B98" s="84" t="s">
        <v>371</v>
      </c>
      <c r="C98" s="75" t="s">
        <v>208</v>
      </c>
      <c r="D98" s="82">
        <f>D99</f>
        <v>419405</v>
      </c>
      <c r="E98" s="70">
        <f>E99</f>
        <v>323667.5</v>
      </c>
    </row>
    <row r="99" spans="1:5" s="107" customFormat="1" ht="31.5" x14ac:dyDescent="0.25">
      <c r="A99" s="74" t="s">
        <v>209</v>
      </c>
      <c r="B99" s="84" t="s">
        <v>371</v>
      </c>
      <c r="C99" s="75" t="s">
        <v>210</v>
      </c>
      <c r="D99" s="82">
        <v>419405</v>
      </c>
      <c r="E99" s="70">
        <v>323667.5</v>
      </c>
    </row>
    <row r="100" spans="1:5" s="107" customFormat="1" ht="16.5" customHeight="1" x14ac:dyDescent="0.25">
      <c r="A100" s="85" t="s">
        <v>372</v>
      </c>
      <c r="B100" s="83" t="s">
        <v>373</v>
      </c>
      <c r="C100" s="75"/>
      <c r="D100" s="70">
        <f>D101</f>
        <v>595528</v>
      </c>
      <c r="E100" s="70">
        <f>E101</f>
        <v>236050</v>
      </c>
    </row>
    <row r="101" spans="1:5" s="107" customFormat="1" ht="31.5" x14ac:dyDescent="0.25">
      <c r="A101" s="69" t="s">
        <v>374</v>
      </c>
      <c r="B101" s="83" t="s">
        <v>375</v>
      </c>
      <c r="C101" s="75"/>
      <c r="D101" s="70">
        <f>D102+D105</f>
        <v>595528</v>
      </c>
      <c r="E101" s="70">
        <f>E102+E105</f>
        <v>236050</v>
      </c>
    </row>
    <row r="102" spans="1:5" s="107" customFormat="1" ht="15.75" x14ac:dyDescent="0.25">
      <c r="A102" s="69" t="s">
        <v>69</v>
      </c>
      <c r="B102" s="83" t="s">
        <v>376</v>
      </c>
      <c r="C102" s="75"/>
      <c r="D102" s="70">
        <f>D103</f>
        <v>523600</v>
      </c>
      <c r="E102" s="70">
        <f>E103</f>
        <v>236050</v>
      </c>
    </row>
    <row r="103" spans="1:5" s="107" customFormat="1" ht="16.5" customHeight="1" x14ac:dyDescent="0.25">
      <c r="A103" s="74" t="s">
        <v>207</v>
      </c>
      <c r="B103" s="83" t="s">
        <v>376</v>
      </c>
      <c r="C103" s="75" t="s">
        <v>208</v>
      </c>
      <c r="D103" s="70">
        <f>D104</f>
        <v>523600</v>
      </c>
      <c r="E103" s="70">
        <f>E104</f>
        <v>236050</v>
      </c>
    </row>
    <row r="104" spans="1:5" s="107" customFormat="1" ht="31.5" x14ac:dyDescent="0.25">
      <c r="A104" s="74" t="s">
        <v>209</v>
      </c>
      <c r="B104" s="83" t="s">
        <v>376</v>
      </c>
      <c r="C104" s="75" t="s">
        <v>210</v>
      </c>
      <c r="D104" s="70">
        <v>523600</v>
      </c>
      <c r="E104" s="70">
        <v>236050</v>
      </c>
    </row>
    <row r="105" spans="1:5" s="107" customFormat="1" ht="15.75" x14ac:dyDescent="0.25">
      <c r="A105" s="21" t="s">
        <v>377</v>
      </c>
      <c r="B105" s="16" t="s">
        <v>378</v>
      </c>
      <c r="C105" s="22"/>
      <c r="D105" s="19">
        <f>D106</f>
        <v>71928</v>
      </c>
      <c r="E105" s="70">
        <f>E106</f>
        <v>0</v>
      </c>
    </row>
    <row r="106" spans="1:5" s="107" customFormat="1" ht="15.75" x14ac:dyDescent="0.25">
      <c r="A106" s="21" t="s">
        <v>207</v>
      </c>
      <c r="B106" s="16" t="s">
        <v>378</v>
      </c>
      <c r="C106" s="22" t="s">
        <v>208</v>
      </c>
      <c r="D106" s="19">
        <f>D107</f>
        <v>71928</v>
      </c>
      <c r="E106" s="70">
        <f>E107</f>
        <v>0</v>
      </c>
    </row>
    <row r="107" spans="1:5" s="107" customFormat="1" ht="31.5" x14ac:dyDescent="0.25">
      <c r="A107" s="21" t="s">
        <v>209</v>
      </c>
      <c r="B107" s="16" t="s">
        <v>378</v>
      </c>
      <c r="C107" s="22" t="s">
        <v>210</v>
      </c>
      <c r="D107" s="19">
        <v>71928</v>
      </c>
      <c r="E107" s="70"/>
    </row>
    <row r="108" spans="1:5" s="107" customFormat="1" ht="31.5" x14ac:dyDescent="0.25">
      <c r="A108" s="114" t="s">
        <v>463</v>
      </c>
      <c r="B108" s="67" t="s">
        <v>413</v>
      </c>
      <c r="C108" s="67"/>
      <c r="D108" s="89">
        <f t="shared" ref="D108:E111" si="7">D109</f>
        <v>7931181</v>
      </c>
      <c r="E108" s="65">
        <f t="shared" si="7"/>
        <v>4124158.53</v>
      </c>
    </row>
    <row r="109" spans="1:5" s="107" customFormat="1" ht="47.25" x14ac:dyDescent="0.25">
      <c r="A109" s="92" t="s">
        <v>414</v>
      </c>
      <c r="B109" s="68" t="s">
        <v>415</v>
      </c>
      <c r="C109" s="68"/>
      <c r="D109" s="90">
        <f t="shared" si="7"/>
        <v>7931181</v>
      </c>
      <c r="E109" s="70">
        <f t="shared" si="7"/>
        <v>4124158.53</v>
      </c>
    </row>
    <row r="110" spans="1:5" s="107" customFormat="1" ht="19.149999999999999" customHeight="1" x14ac:dyDescent="0.25">
      <c r="A110" s="92" t="s">
        <v>65</v>
      </c>
      <c r="B110" s="71" t="s">
        <v>416</v>
      </c>
      <c r="C110" s="68"/>
      <c r="D110" s="90">
        <f t="shared" si="7"/>
        <v>7931181</v>
      </c>
      <c r="E110" s="70">
        <f t="shared" si="7"/>
        <v>4124158.53</v>
      </c>
    </row>
    <row r="111" spans="1:5" s="107" customFormat="1" ht="31.5" x14ac:dyDescent="0.25">
      <c r="A111" s="92" t="s">
        <v>404</v>
      </c>
      <c r="B111" s="71" t="s">
        <v>416</v>
      </c>
      <c r="C111" s="68" t="s">
        <v>405</v>
      </c>
      <c r="D111" s="90">
        <f t="shared" si="7"/>
        <v>7931181</v>
      </c>
      <c r="E111" s="70">
        <f t="shared" si="7"/>
        <v>4124158.53</v>
      </c>
    </row>
    <row r="112" spans="1:5" s="107" customFormat="1" ht="15.75" x14ac:dyDescent="0.25">
      <c r="A112" s="92" t="s">
        <v>417</v>
      </c>
      <c r="B112" s="71" t="s">
        <v>416</v>
      </c>
      <c r="C112" s="68" t="s">
        <v>10</v>
      </c>
      <c r="D112" s="90">
        <v>7931181</v>
      </c>
      <c r="E112" s="70">
        <v>4124158.53</v>
      </c>
    </row>
    <row r="113" spans="1:5" s="107" customFormat="1" ht="31.5" x14ac:dyDescent="0.25">
      <c r="A113" s="66" t="s">
        <v>278</v>
      </c>
      <c r="B113" s="111" t="s">
        <v>279</v>
      </c>
      <c r="C113" s="67"/>
      <c r="D113" s="65">
        <f t="shared" ref="D113:E115" si="8">D114</f>
        <v>15205232.060000001</v>
      </c>
      <c r="E113" s="65">
        <f t="shared" si="8"/>
        <v>2840689.7600000002</v>
      </c>
    </row>
    <row r="114" spans="1:5" s="107" customFormat="1" ht="16.5" customHeight="1" x14ac:dyDescent="0.25">
      <c r="A114" s="69" t="s">
        <v>280</v>
      </c>
      <c r="B114" s="71" t="s">
        <v>281</v>
      </c>
      <c r="C114" s="68"/>
      <c r="D114" s="70">
        <f t="shared" si="8"/>
        <v>15205232.060000001</v>
      </c>
      <c r="E114" s="70">
        <f t="shared" si="8"/>
        <v>2840689.7600000002</v>
      </c>
    </row>
    <row r="115" spans="1:5" s="107" customFormat="1" ht="47.25" x14ac:dyDescent="0.25">
      <c r="A115" s="72" t="s">
        <v>282</v>
      </c>
      <c r="B115" s="68" t="s">
        <v>283</v>
      </c>
      <c r="C115" s="68"/>
      <c r="D115" s="70">
        <f t="shared" si="8"/>
        <v>15205232.060000001</v>
      </c>
      <c r="E115" s="70">
        <f t="shared" si="8"/>
        <v>2840689.7600000002</v>
      </c>
    </row>
    <row r="116" spans="1:5" s="107" customFormat="1" ht="16.5" customHeight="1" x14ac:dyDescent="0.25">
      <c r="A116" s="72" t="s">
        <v>284</v>
      </c>
      <c r="B116" s="68" t="s">
        <v>285</v>
      </c>
      <c r="C116" s="68"/>
      <c r="D116" s="70">
        <f>D117+D120+D126+D123</f>
        <v>15205232.060000001</v>
      </c>
      <c r="E116" s="70">
        <f>E117+E120+E126+E123</f>
        <v>2840689.7600000002</v>
      </c>
    </row>
    <row r="117" spans="1:5" s="107" customFormat="1" ht="15.75" x14ac:dyDescent="0.25">
      <c r="A117" s="72" t="s">
        <v>286</v>
      </c>
      <c r="B117" s="68" t="s">
        <v>287</v>
      </c>
      <c r="C117" s="68"/>
      <c r="D117" s="70">
        <f>D118</f>
        <v>432635.18</v>
      </c>
      <c r="E117" s="70">
        <f>E118</f>
        <v>432635.18</v>
      </c>
    </row>
    <row r="118" spans="1:5" s="107" customFormat="1" ht="16.5" customHeight="1" x14ac:dyDescent="0.25">
      <c r="A118" s="78" t="s">
        <v>207</v>
      </c>
      <c r="B118" s="68" t="s">
        <v>287</v>
      </c>
      <c r="C118" s="68" t="s">
        <v>208</v>
      </c>
      <c r="D118" s="70">
        <f>D119</f>
        <v>432635.18</v>
      </c>
      <c r="E118" s="70">
        <f>E119</f>
        <v>432635.18</v>
      </c>
    </row>
    <row r="119" spans="1:5" s="107" customFormat="1" ht="31.5" x14ac:dyDescent="0.25">
      <c r="A119" s="78" t="s">
        <v>209</v>
      </c>
      <c r="B119" s="68" t="s">
        <v>287</v>
      </c>
      <c r="C119" s="68" t="s">
        <v>210</v>
      </c>
      <c r="D119" s="70">
        <v>432635.18</v>
      </c>
      <c r="E119" s="70">
        <v>432635.18</v>
      </c>
    </row>
    <row r="120" spans="1:5" s="107" customFormat="1" ht="16.5" customHeight="1" x14ac:dyDescent="0.25">
      <c r="A120" s="76" t="s">
        <v>290</v>
      </c>
      <c r="B120" s="68" t="s">
        <v>291</v>
      </c>
      <c r="C120" s="71"/>
      <c r="D120" s="70">
        <f>D121</f>
        <v>4351880</v>
      </c>
      <c r="E120" s="70">
        <f>E121</f>
        <v>2283812.09</v>
      </c>
    </row>
    <row r="121" spans="1:5" s="107" customFormat="1" ht="16.5" customHeight="1" x14ac:dyDescent="0.25">
      <c r="A121" s="74" t="s">
        <v>207</v>
      </c>
      <c r="B121" s="68" t="s">
        <v>291</v>
      </c>
      <c r="C121" s="71" t="s">
        <v>208</v>
      </c>
      <c r="D121" s="70">
        <f>D122</f>
        <v>4351880</v>
      </c>
      <c r="E121" s="70">
        <f>E122</f>
        <v>2283812.09</v>
      </c>
    </row>
    <row r="122" spans="1:5" s="107" customFormat="1" ht="31.5" x14ac:dyDescent="0.25">
      <c r="A122" s="74" t="s">
        <v>209</v>
      </c>
      <c r="B122" s="68" t="s">
        <v>291</v>
      </c>
      <c r="C122" s="71" t="s">
        <v>210</v>
      </c>
      <c r="D122" s="70">
        <v>4351880</v>
      </c>
      <c r="E122" s="70">
        <v>2283812.09</v>
      </c>
    </row>
    <row r="123" spans="1:5" s="107" customFormat="1" ht="31.5" x14ac:dyDescent="0.25">
      <c r="A123" s="21" t="s">
        <v>498</v>
      </c>
      <c r="B123" s="16" t="s">
        <v>499</v>
      </c>
      <c r="C123" s="16"/>
      <c r="D123" s="19">
        <f>D124</f>
        <v>10021365.880000001</v>
      </c>
      <c r="E123" s="19">
        <f>E124</f>
        <v>0</v>
      </c>
    </row>
    <row r="124" spans="1:5" s="107" customFormat="1" ht="15.75" x14ac:dyDescent="0.25">
      <c r="A124" s="21" t="s">
        <v>207</v>
      </c>
      <c r="B124" s="16" t="s">
        <v>499</v>
      </c>
      <c r="C124" s="16" t="s">
        <v>208</v>
      </c>
      <c r="D124" s="19">
        <f>D125</f>
        <v>10021365.880000001</v>
      </c>
      <c r="E124" s="19">
        <f>E125</f>
        <v>0</v>
      </c>
    </row>
    <row r="125" spans="1:5" s="107" customFormat="1" ht="31.5" x14ac:dyDescent="0.25">
      <c r="A125" s="21" t="s">
        <v>209</v>
      </c>
      <c r="B125" s="16" t="s">
        <v>499</v>
      </c>
      <c r="C125" s="16" t="s">
        <v>210</v>
      </c>
      <c r="D125" s="19">
        <v>10021365.880000001</v>
      </c>
      <c r="E125" s="19"/>
    </row>
    <row r="126" spans="1:5" s="107" customFormat="1" ht="31.5" x14ac:dyDescent="0.25">
      <c r="A126" s="72" t="s">
        <v>292</v>
      </c>
      <c r="B126" s="71" t="s">
        <v>293</v>
      </c>
      <c r="C126" s="68"/>
      <c r="D126" s="70">
        <f t="shared" ref="D126:E129" si="9">D127</f>
        <v>399351</v>
      </c>
      <c r="E126" s="70">
        <f t="shared" si="9"/>
        <v>124242.49</v>
      </c>
    </row>
    <row r="127" spans="1:5" s="107" customFormat="1" ht="16.5" customHeight="1" x14ac:dyDescent="0.25">
      <c r="A127" s="72" t="s">
        <v>294</v>
      </c>
      <c r="B127" s="71" t="s">
        <v>295</v>
      </c>
      <c r="C127" s="68"/>
      <c r="D127" s="70">
        <f t="shared" si="9"/>
        <v>399351</v>
      </c>
      <c r="E127" s="70">
        <f t="shared" si="9"/>
        <v>124242.49</v>
      </c>
    </row>
    <row r="128" spans="1:5" s="107" customFormat="1" ht="31.5" x14ac:dyDescent="0.25">
      <c r="A128" s="72" t="s">
        <v>48</v>
      </c>
      <c r="B128" s="71" t="s">
        <v>296</v>
      </c>
      <c r="C128" s="68"/>
      <c r="D128" s="70">
        <f t="shared" si="9"/>
        <v>399351</v>
      </c>
      <c r="E128" s="70">
        <f t="shared" si="9"/>
        <v>124242.49</v>
      </c>
    </row>
    <row r="129" spans="1:5" s="107" customFormat="1" ht="16.5" customHeight="1" x14ac:dyDescent="0.25">
      <c r="A129" s="74" t="s">
        <v>207</v>
      </c>
      <c r="B129" s="71" t="s">
        <v>296</v>
      </c>
      <c r="C129" s="68" t="s">
        <v>208</v>
      </c>
      <c r="D129" s="70">
        <f t="shared" si="9"/>
        <v>399351</v>
      </c>
      <c r="E129" s="70">
        <f t="shared" si="9"/>
        <v>124242.49</v>
      </c>
    </row>
    <row r="130" spans="1:5" s="107" customFormat="1" ht="31.5" x14ac:dyDescent="0.25">
      <c r="A130" s="74" t="s">
        <v>209</v>
      </c>
      <c r="B130" s="71" t="s">
        <v>296</v>
      </c>
      <c r="C130" s="68" t="s">
        <v>210</v>
      </c>
      <c r="D130" s="70">
        <v>399351</v>
      </c>
      <c r="E130" s="70">
        <v>124242.49</v>
      </c>
    </row>
    <row r="131" spans="1:5" s="107" customFormat="1" ht="31.5" x14ac:dyDescent="0.25">
      <c r="A131" s="66" t="s">
        <v>464</v>
      </c>
      <c r="B131" s="67" t="s">
        <v>326</v>
      </c>
      <c r="C131" s="67"/>
      <c r="D131" s="65">
        <f>D132</f>
        <v>4899741.2799999993</v>
      </c>
      <c r="E131" s="65">
        <f>E132</f>
        <v>578115.26</v>
      </c>
    </row>
    <row r="132" spans="1:5" s="107" customFormat="1" ht="15.75" x14ac:dyDescent="0.25">
      <c r="A132" s="72" t="s">
        <v>327</v>
      </c>
      <c r="B132" s="68" t="s">
        <v>328</v>
      </c>
      <c r="C132" s="68"/>
      <c r="D132" s="70">
        <f>D133+D136</f>
        <v>4899741.2799999993</v>
      </c>
      <c r="E132" s="70">
        <f>E133+E136</f>
        <v>578115.26</v>
      </c>
    </row>
    <row r="133" spans="1:5" s="107" customFormat="1" ht="31.5" x14ac:dyDescent="0.25">
      <c r="A133" s="72" t="s">
        <v>54</v>
      </c>
      <c r="B133" s="68" t="s">
        <v>329</v>
      </c>
      <c r="C133" s="68"/>
      <c r="D133" s="70">
        <f>D134</f>
        <v>1180000</v>
      </c>
      <c r="E133" s="70">
        <f>E134</f>
        <v>578115.26</v>
      </c>
    </row>
    <row r="134" spans="1:5" s="107" customFormat="1" ht="16.5" customHeight="1" x14ac:dyDescent="0.25">
      <c r="A134" s="74" t="s">
        <v>207</v>
      </c>
      <c r="B134" s="68" t="s">
        <v>329</v>
      </c>
      <c r="C134" s="68" t="s">
        <v>208</v>
      </c>
      <c r="D134" s="70">
        <f>D135</f>
        <v>1180000</v>
      </c>
      <c r="E134" s="70">
        <f>E135</f>
        <v>578115.26</v>
      </c>
    </row>
    <row r="135" spans="1:5" s="107" customFormat="1" ht="31.5" x14ac:dyDescent="0.25">
      <c r="A135" s="21" t="s">
        <v>209</v>
      </c>
      <c r="B135" s="68" t="s">
        <v>329</v>
      </c>
      <c r="C135" s="68" t="s">
        <v>210</v>
      </c>
      <c r="D135" s="70">
        <f>80000+1100000</f>
        <v>1180000</v>
      </c>
      <c r="E135" s="70">
        <v>578115.26</v>
      </c>
    </row>
    <row r="136" spans="1:5" s="107" customFormat="1" ht="63" x14ac:dyDescent="0.25">
      <c r="A136" s="21" t="s">
        <v>432</v>
      </c>
      <c r="B136" s="16" t="s">
        <v>431</v>
      </c>
      <c r="C136" s="16"/>
      <c r="D136" s="19">
        <f>D137</f>
        <v>3719741.28</v>
      </c>
      <c r="E136" s="19">
        <f>E137</f>
        <v>0</v>
      </c>
    </row>
    <row r="137" spans="1:5" s="107" customFormat="1" ht="15.75" x14ac:dyDescent="0.25">
      <c r="A137" s="21" t="s">
        <v>207</v>
      </c>
      <c r="B137" s="16" t="s">
        <v>431</v>
      </c>
      <c r="C137" s="16" t="s">
        <v>208</v>
      </c>
      <c r="D137" s="19">
        <f>D138</f>
        <v>3719741.28</v>
      </c>
      <c r="E137" s="19">
        <f>E138</f>
        <v>0</v>
      </c>
    </row>
    <row r="138" spans="1:5" s="107" customFormat="1" ht="31.5" x14ac:dyDescent="0.25">
      <c r="A138" s="21" t="s">
        <v>209</v>
      </c>
      <c r="B138" s="16" t="s">
        <v>431</v>
      </c>
      <c r="C138" s="16" t="s">
        <v>210</v>
      </c>
      <c r="D138" s="19">
        <v>3719741.28</v>
      </c>
      <c r="E138" s="19"/>
    </row>
    <row r="139" spans="1:5" s="107" customFormat="1" ht="36.75" customHeight="1" x14ac:dyDescent="0.25">
      <c r="A139" s="66" t="s">
        <v>465</v>
      </c>
      <c r="B139" s="67" t="s">
        <v>466</v>
      </c>
      <c r="C139" s="67"/>
      <c r="D139" s="65">
        <f t="shared" ref="D139:E141" si="10">D140</f>
        <v>7152447.9299999997</v>
      </c>
      <c r="E139" s="65">
        <f t="shared" si="10"/>
        <v>0</v>
      </c>
    </row>
    <row r="140" spans="1:5" s="107" customFormat="1" ht="15.75" x14ac:dyDescent="0.25">
      <c r="A140" s="69" t="s">
        <v>56</v>
      </c>
      <c r="B140" s="71" t="s">
        <v>332</v>
      </c>
      <c r="C140" s="71"/>
      <c r="D140" s="80">
        <f t="shared" si="10"/>
        <v>7152447.9299999997</v>
      </c>
      <c r="E140" s="70">
        <f t="shared" si="10"/>
        <v>0</v>
      </c>
    </row>
    <row r="141" spans="1:5" s="107" customFormat="1" ht="16.5" customHeight="1" x14ac:dyDescent="0.25">
      <c r="A141" s="74" t="s">
        <v>207</v>
      </c>
      <c r="B141" s="71" t="s">
        <v>332</v>
      </c>
      <c r="C141" s="71" t="s">
        <v>208</v>
      </c>
      <c r="D141" s="80">
        <f t="shared" si="10"/>
        <v>7152447.9299999997</v>
      </c>
      <c r="E141" s="70">
        <f t="shared" si="10"/>
        <v>0</v>
      </c>
    </row>
    <row r="142" spans="1:5" s="107" customFormat="1" ht="31.5" x14ac:dyDescent="0.25">
      <c r="A142" s="74" t="s">
        <v>209</v>
      </c>
      <c r="B142" s="71" t="s">
        <v>332</v>
      </c>
      <c r="C142" s="71" t="s">
        <v>210</v>
      </c>
      <c r="D142" s="80">
        <v>7152447.9299999997</v>
      </c>
      <c r="E142" s="70"/>
    </row>
    <row r="143" spans="1:5" s="107" customFormat="1" ht="33.75" customHeight="1" x14ac:dyDescent="0.25">
      <c r="A143" s="110" t="s">
        <v>298</v>
      </c>
      <c r="B143" s="111" t="s">
        <v>299</v>
      </c>
      <c r="C143" s="111"/>
      <c r="D143" s="65">
        <f t="shared" ref="D143:E147" si="11">D144</f>
        <v>100000</v>
      </c>
      <c r="E143" s="65">
        <f t="shared" si="11"/>
        <v>14583.33</v>
      </c>
    </row>
    <row r="144" spans="1:5" s="107" customFormat="1" ht="16.5" customHeight="1" x14ac:dyDescent="0.25">
      <c r="A144" s="69" t="s">
        <v>300</v>
      </c>
      <c r="B144" s="71" t="s">
        <v>301</v>
      </c>
      <c r="C144" s="71"/>
      <c r="D144" s="70">
        <f t="shared" si="11"/>
        <v>100000</v>
      </c>
      <c r="E144" s="70">
        <f t="shared" si="11"/>
        <v>14583.33</v>
      </c>
    </row>
    <row r="145" spans="1:5" s="107" customFormat="1" ht="31.5" x14ac:dyDescent="0.25">
      <c r="A145" s="69" t="s">
        <v>302</v>
      </c>
      <c r="B145" s="71" t="s">
        <v>303</v>
      </c>
      <c r="C145" s="71"/>
      <c r="D145" s="70">
        <f t="shared" si="11"/>
        <v>100000</v>
      </c>
      <c r="E145" s="70">
        <f t="shared" si="11"/>
        <v>14583.33</v>
      </c>
    </row>
    <row r="146" spans="1:5" s="107" customFormat="1" ht="15.75" x14ac:dyDescent="0.25">
      <c r="A146" s="76" t="s">
        <v>50</v>
      </c>
      <c r="B146" s="71" t="s">
        <v>304</v>
      </c>
      <c r="C146" s="71"/>
      <c r="D146" s="70">
        <f t="shared" si="11"/>
        <v>100000</v>
      </c>
      <c r="E146" s="70">
        <f t="shared" si="11"/>
        <v>14583.33</v>
      </c>
    </row>
    <row r="147" spans="1:5" s="107" customFormat="1" ht="16.5" customHeight="1" x14ac:dyDescent="0.25">
      <c r="A147" s="74" t="s">
        <v>207</v>
      </c>
      <c r="B147" s="71" t="s">
        <v>304</v>
      </c>
      <c r="C147" s="71" t="s">
        <v>208</v>
      </c>
      <c r="D147" s="70">
        <f t="shared" si="11"/>
        <v>100000</v>
      </c>
      <c r="E147" s="70">
        <f t="shared" si="11"/>
        <v>14583.33</v>
      </c>
    </row>
    <row r="148" spans="1:5" s="107" customFormat="1" ht="31.5" x14ac:dyDescent="0.25">
      <c r="A148" s="74" t="s">
        <v>209</v>
      </c>
      <c r="B148" s="71" t="s">
        <v>304</v>
      </c>
      <c r="C148" s="71" t="s">
        <v>210</v>
      </c>
      <c r="D148" s="70">
        <v>100000</v>
      </c>
      <c r="E148" s="70">
        <v>14583.33</v>
      </c>
    </row>
    <row r="149" spans="1:5" s="107" customFormat="1" ht="31.5" x14ac:dyDescent="0.25">
      <c r="A149" s="110" t="s">
        <v>467</v>
      </c>
      <c r="B149" s="18" t="s">
        <v>457</v>
      </c>
      <c r="C149" s="18"/>
      <c r="D149" s="65">
        <f t="shared" ref="D149:E153" si="12">D150</f>
        <v>20000</v>
      </c>
      <c r="E149" s="65">
        <f t="shared" si="12"/>
        <v>0</v>
      </c>
    </row>
    <row r="150" spans="1:5" s="107" customFormat="1" ht="15.75" x14ac:dyDescent="0.25">
      <c r="A150" s="76" t="s">
        <v>307</v>
      </c>
      <c r="B150" s="16" t="s">
        <v>458</v>
      </c>
      <c r="C150" s="16"/>
      <c r="D150" s="70">
        <f t="shared" si="12"/>
        <v>20000</v>
      </c>
      <c r="E150" s="70">
        <f t="shared" si="12"/>
        <v>0</v>
      </c>
    </row>
    <row r="151" spans="1:5" s="107" customFormat="1" ht="31.5" x14ac:dyDescent="0.25">
      <c r="A151" s="76" t="s">
        <v>309</v>
      </c>
      <c r="B151" s="16" t="s">
        <v>459</v>
      </c>
      <c r="C151" s="16"/>
      <c r="D151" s="70">
        <f t="shared" si="12"/>
        <v>20000</v>
      </c>
      <c r="E151" s="70">
        <f t="shared" si="12"/>
        <v>0</v>
      </c>
    </row>
    <row r="152" spans="1:5" s="107" customFormat="1" ht="31.5" x14ac:dyDescent="0.25">
      <c r="A152" s="76" t="s">
        <v>74</v>
      </c>
      <c r="B152" s="16" t="s">
        <v>460</v>
      </c>
      <c r="C152" s="16"/>
      <c r="D152" s="70">
        <f t="shared" si="12"/>
        <v>20000</v>
      </c>
      <c r="E152" s="70">
        <f t="shared" si="12"/>
        <v>0</v>
      </c>
    </row>
    <row r="153" spans="1:5" s="107" customFormat="1" ht="47.25" x14ac:dyDescent="0.25">
      <c r="A153" s="76" t="s">
        <v>312</v>
      </c>
      <c r="B153" s="16" t="s">
        <v>460</v>
      </c>
      <c r="C153" s="16" t="s">
        <v>221</v>
      </c>
      <c r="D153" s="70">
        <f t="shared" si="12"/>
        <v>20000</v>
      </c>
      <c r="E153" s="70">
        <f t="shared" si="12"/>
        <v>0</v>
      </c>
    </row>
    <row r="154" spans="1:5" s="107" customFormat="1" ht="47.25" x14ac:dyDescent="0.25">
      <c r="A154" s="76" t="s">
        <v>312</v>
      </c>
      <c r="B154" s="16" t="s">
        <v>460</v>
      </c>
      <c r="C154" s="16" t="s">
        <v>313</v>
      </c>
      <c r="D154" s="70">
        <v>20000</v>
      </c>
      <c r="E154" s="70"/>
    </row>
    <row r="155" spans="1:5" s="107" customFormat="1" ht="31.5" x14ac:dyDescent="0.25">
      <c r="A155" s="110" t="s">
        <v>468</v>
      </c>
      <c r="B155" s="18" t="s">
        <v>347</v>
      </c>
      <c r="C155" s="18"/>
      <c r="D155" s="115">
        <f t="shared" ref="D155:E158" si="13">D156</f>
        <v>170000</v>
      </c>
      <c r="E155" s="65">
        <f t="shared" si="13"/>
        <v>0</v>
      </c>
    </row>
    <row r="156" spans="1:5" s="107" customFormat="1" ht="31.5" x14ac:dyDescent="0.25">
      <c r="A156" s="21" t="s">
        <v>348</v>
      </c>
      <c r="B156" s="16" t="s">
        <v>349</v>
      </c>
      <c r="C156" s="16"/>
      <c r="D156" s="30">
        <f t="shared" si="13"/>
        <v>170000</v>
      </c>
      <c r="E156" s="70">
        <f t="shared" si="13"/>
        <v>0</v>
      </c>
    </row>
    <row r="157" spans="1:5" s="107" customFormat="1" ht="15.75" x14ac:dyDescent="0.25">
      <c r="A157" s="21" t="s">
        <v>46</v>
      </c>
      <c r="B157" s="16" t="s">
        <v>350</v>
      </c>
      <c r="C157" s="16"/>
      <c r="D157" s="30">
        <f>D158+D160</f>
        <v>170000</v>
      </c>
      <c r="E157" s="30">
        <f>E158+E160</f>
        <v>0</v>
      </c>
    </row>
    <row r="158" spans="1:5" s="107" customFormat="1" ht="47.25" x14ac:dyDescent="0.25">
      <c r="A158" s="21" t="s">
        <v>203</v>
      </c>
      <c r="B158" s="16" t="s">
        <v>350</v>
      </c>
      <c r="C158" s="16" t="s">
        <v>204</v>
      </c>
      <c r="D158" s="30">
        <f t="shared" si="13"/>
        <v>60000</v>
      </c>
      <c r="E158" s="70">
        <f t="shared" si="13"/>
        <v>0</v>
      </c>
    </row>
    <row r="159" spans="1:5" s="107" customFormat="1" ht="15.75" x14ac:dyDescent="0.25">
      <c r="A159" s="21" t="s">
        <v>237</v>
      </c>
      <c r="B159" s="16" t="s">
        <v>350</v>
      </c>
      <c r="C159" s="16" t="s">
        <v>206</v>
      </c>
      <c r="D159" s="30">
        <v>60000</v>
      </c>
      <c r="E159" s="70"/>
    </row>
    <row r="160" spans="1:5" s="107" customFormat="1" ht="15.75" x14ac:dyDescent="0.25">
      <c r="A160" s="21" t="s">
        <v>207</v>
      </c>
      <c r="B160" s="16" t="s">
        <v>350</v>
      </c>
      <c r="C160" s="16" t="s">
        <v>208</v>
      </c>
      <c r="D160" s="30">
        <f>D161</f>
        <v>110000</v>
      </c>
      <c r="E160" s="30">
        <f>E161</f>
        <v>0</v>
      </c>
    </row>
    <row r="161" spans="1:5" s="107" customFormat="1" ht="31.5" x14ac:dyDescent="0.25">
      <c r="A161" s="21" t="s">
        <v>209</v>
      </c>
      <c r="B161" s="16" t="s">
        <v>350</v>
      </c>
      <c r="C161" s="16" t="s">
        <v>210</v>
      </c>
      <c r="D161" s="30">
        <v>110000</v>
      </c>
      <c r="E161" s="19"/>
    </row>
    <row r="162" spans="1:5" s="107" customFormat="1" ht="28.5" customHeight="1" x14ac:dyDescent="0.25">
      <c r="A162" s="66" t="s">
        <v>469</v>
      </c>
      <c r="B162" s="67" t="s">
        <v>232</v>
      </c>
      <c r="C162" s="67"/>
      <c r="D162" s="65">
        <f>D163</f>
        <v>5785480</v>
      </c>
      <c r="E162" s="65">
        <f>E163</f>
        <v>2433537.5799999996</v>
      </c>
    </row>
    <row r="163" spans="1:5" s="107" customFormat="1" ht="47.25" x14ac:dyDescent="0.25">
      <c r="A163" s="72" t="s">
        <v>233</v>
      </c>
      <c r="B163" s="68" t="s">
        <v>234</v>
      </c>
      <c r="C163" s="68"/>
      <c r="D163" s="70">
        <f>D164</f>
        <v>5785480</v>
      </c>
      <c r="E163" s="70">
        <f>E164</f>
        <v>2433537.5799999996</v>
      </c>
    </row>
    <row r="164" spans="1:5" s="107" customFormat="1" ht="31.5" x14ac:dyDescent="0.25">
      <c r="A164" s="72" t="s">
        <v>39</v>
      </c>
      <c r="B164" s="68" t="s">
        <v>235</v>
      </c>
      <c r="C164" s="68"/>
      <c r="D164" s="70">
        <f>D165+D168</f>
        <v>5785480</v>
      </c>
      <c r="E164" s="70">
        <f>E165+E168</f>
        <v>2433537.5799999996</v>
      </c>
    </row>
    <row r="165" spans="1:5" s="107" customFormat="1" ht="45.75" customHeight="1" x14ac:dyDescent="0.25">
      <c r="A165" s="69" t="s">
        <v>203</v>
      </c>
      <c r="B165" s="68" t="s">
        <v>235</v>
      </c>
      <c r="C165" s="68" t="s">
        <v>204</v>
      </c>
      <c r="D165" s="70">
        <f>D167+D166</f>
        <v>5630480</v>
      </c>
      <c r="E165" s="70">
        <f>E167+E166</f>
        <v>2332825.8199999998</v>
      </c>
    </row>
    <row r="166" spans="1:5" s="107" customFormat="1" ht="15.75" x14ac:dyDescent="0.25">
      <c r="A166" s="69" t="s">
        <v>225</v>
      </c>
      <c r="B166" s="68" t="s">
        <v>235</v>
      </c>
      <c r="C166" s="68" t="s">
        <v>236</v>
      </c>
      <c r="D166" s="70">
        <v>70000</v>
      </c>
      <c r="E166" s="70"/>
    </row>
    <row r="167" spans="1:5" s="107" customFormat="1" ht="16.5" customHeight="1" x14ac:dyDescent="0.25">
      <c r="A167" s="69" t="s">
        <v>205</v>
      </c>
      <c r="B167" s="68" t="s">
        <v>235</v>
      </c>
      <c r="C167" s="68" t="s">
        <v>206</v>
      </c>
      <c r="D167" s="70">
        <v>5560480</v>
      </c>
      <c r="E167" s="70">
        <v>2332825.8199999998</v>
      </c>
    </row>
    <row r="168" spans="1:5" s="107" customFormat="1" ht="16.5" customHeight="1" x14ac:dyDescent="0.25">
      <c r="A168" s="69" t="s">
        <v>207</v>
      </c>
      <c r="B168" s="68" t="s">
        <v>235</v>
      </c>
      <c r="C168" s="68" t="s">
        <v>208</v>
      </c>
      <c r="D168" s="70">
        <f>D169</f>
        <v>155000</v>
      </c>
      <c r="E168" s="70">
        <f>E169</f>
        <v>100711.76</v>
      </c>
    </row>
    <row r="169" spans="1:5" s="107" customFormat="1" ht="31.5" x14ac:dyDescent="0.25">
      <c r="A169" s="69" t="s">
        <v>209</v>
      </c>
      <c r="B169" s="68" t="s">
        <v>235</v>
      </c>
      <c r="C169" s="68" t="s">
        <v>210</v>
      </c>
      <c r="D169" s="70">
        <v>155000</v>
      </c>
      <c r="E169" s="70">
        <v>100711.76</v>
      </c>
    </row>
    <row r="170" spans="1:5" s="107" customFormat="1" ht="31.5" x14ac:dyDescent="0.25">
      <c r="A170" s="17" t="s">
        <v>470</v>
      </c>
      <c r="B170" s="111" t="s">
        <v>217</v>
      </c>
      <c r="C170" s="111"/>
      <c r="D170" s="65">
        <f>D171+D178+D175</f>
        <v>2801121.02</v>
      </c>
      <c r="E170" s="65">
        <f>E171+E178+E175</f>
        <v>327263.46999999997</v>
      </c>
    </row>
    <row r="171" spans="1:5" s="107" customFormat="1" ht="31.5" x14ac:dyDescent="0.25">
      <c r="A171" s="69" t="s">
        <v>471</v>
      </c>
      <c r="B171" s="71" t="s">
        <v>472</v>
      </c>
      <c r="C171" s="71"/>
      <c r="D171" s="70">
        <f t="shared" ref="D171:E173" si="14">D172</f>
        <v>400000</v>
      </c>
      <c r="E171" s="70">
        <f t="shared" si="14"/>
        <v>0</v>
      </c>
    </row>
    <row r="172" spans="1:5" s="107" customFormat="1" ht="15" customHeight="1" x14ac:dyDescent="0.25">
      <c r="A172" s="69" t="s">
        <v>218</v>
      </c>
      <c r="B172" s="71" t="s">
        <v>472</v>
      </c>
      <c r="C172" s="71"/>
      <c r="D172" s="70">
        <f t="shared" si="14"/>
        <v>400000</v>
      </c>
      <c r="E172" s="70">
        <f t="shared" si="14"/>
        <v>0</v>
      </c>
    </row>
    <row r="173" spans="1:5" s="107" customFormat="1" ht="15.75" x14ac:dyDescent="0.25">
      <c r="A173" s="69" t="s">
        <v>220</v>
      </c>
      <c r="B173" s="71" t="s">
        <v>472</v>
      </c>
      <c r="C173" s="71" t="s">
        <v>221</v>
      </c>
      <c r="D173" s="70">
        <f t="shared" si="14"/>
        <v>400000</v>
      </c>
      <c r="E173" s="70">
        <f t="shared" si="14"/>
        <v>0</v>
      </c>
    </row>
    <row r="174" spans="1:5" s="107" customFormat="1" ht="15.75" x14ac:dyDescent="0.25">
      <c r="A174" s="69" t="s">
        <v>222</v>
      </c>
      <c r="B174" s="71" t="s">
        <v>472</v>
      </c>
      <c r="C174" s="71" t="s">
        <v>3</v>
      </c>
      <c r="D174" s="70">
        <v>400000</v>
      </c>
      <c r="E174" s="70"/>
    </row>
    <row r="175" spans="1:5" s="107" customFormat="1" ht="31.5" x14ac:dyDescent="0.25">
      <c r="A175" s="15" t="s">
        <v>429</v>
      </c>
      <c r="B175" s="16" t="s">
        <v>430</v>
      </c>
      <c r="C175" s="16"/>
      <c r="D175" s="19">
        <f>D176</f>
        <v>609336</v>
      </c>
      <c r="E175" s="19">
        <f>E176</f>
        <v>189263.47</v>
      </c>
    </row>
    <row r="176" spans="1:5" s="107" customFormat="1" ht="15.75" x14ac:dyDescent="0.25">
      <c r="A176" s="15" t="s">
        <v>225</v>
      </c>
      <c r="B176" s="16" t="s">
        <v>430</v>
      </c>
      <c r="C176" s="16" t="s">
        <v>204</v>
      </c>
      <c r="D176" s="19">
        <f>D177</f>
        <v>609336</v>
      </c>
      <c r="E176" s="19">
        <f>E177</f>
        <v>189263.47</v>
      </c>
    </row>
    <row r="177" spans="1:5" s="107" customFormat="1" ht="15.75" x14ac:dyDescent="0.25">
      <c r="A177" s="15" t="s">
        <v>205</v>
      </c>
      <c r="B177" s="16" t="s">
        <v>430</v>
      </c>
      <c r="C177" s="16" t="s">
        <v>206</v>
      </c>
      <c r="D177" s="19">
        <v>609336</v>
      </c>
      <c r="E177" s="19">
        <v>189263.47</v>
      </c>
    </row>
    <row r="178" spans="1:5" s="107" customFormat="1" ht="31.5" x14ac:dyDescent="0.25">
      <c r="A178" s="91" t="s">
        <v>59</v>
      </c>
      <c r="B178" s="71" t="s">
        <v>333</v>
      </c>
      <c r="C178" s="71"/>
      <c r="D178" s="70">
        <f>D179</f>
        <v>1791785.02</v>
      </c>
      <c r="E178" s="70">
        <f>E179</f>
        <v>138000</v>
      </c>
    </row>
    <row r="179" spans="1:5" s="107" customFormat="1" ht="16.5" customHeight="1" x14ac:dyDescent="0.25">
      <c r="A179" s="91" t="s">
        <v>207</v>
      </c>
      <c r="B179" s="71" t="s">
        <v>333</v>
      </c>
      <c r="C179" s="71" t="s">
        <v>208</v>
      </c>
      <c r="D179" s="70">
        <f>D180</f>
        <v>1791785.02</v>
      </c>
      <c r="E179" s="70">
        <f>E180</f>
        <v>138000</v>
      </c>
    </row>
    <row r="180" spans="1:5" s="107" customFormat="1" ht="31.5" x14ac:dyDescent="0.25">
      <c r="A180" s="91" t="s">
        <v>209</v>
      </c>
      <c r="B180" s="71" t="s">
        <v>333</v>
      </c>
      <c r="C180" s="71" t="s">
        <v>210</v>
      </c>
      <c r="D180" s="70">
        <v>1791785.02</v>
      </c>
      <c r="E180" s="70">
        <v>138000</v>
      </c>
    </row>
    <row r="181" spans="1:5" s="116" customFormat="1" ht="15.75" x14ac:dyDescent="0.25">
      <c r="A181" s="66" t="s">
        <v>75</v>
      </c>
      <c r="B181" s="67" t="s">
        <v>473</v>
      </c>
      <c r="C181" s="111"/>
      <c r="D181" s="65">
        <f t="shared" ref="D181:E183" si="15">D182</f>
        <v>83712</v>
      </c>
      <c r="E181" s="65">
        <f t="shared" si="15"/>
        <v>83712</v>
      </c>
    </row>
    <row r="182" spans="1:5" s="107" customFormat="1" ht="47.25" x14ac:dyDescent="0.25">
      <c r="A182" s="72" t="s">
        <v>421</v>
      </c>
      <c r="B182" s="68" t="s">
        <v>422</v>
      </c>
      <c r="C182" s="67"/>
      <c r="D182" s="93">
        <f t="shared" si="15"/>
        <v>83712</v>
      </c>
      <c r="E182" s="70">
        <f t="shared" si="15"/>
        <v>83712</v>
      </c>
    </row>
    <row r="183" spans="1:5" s="107" customFormat="1" ht="15.75" x14ac:dyDescent="0.25">
      <c r="A183" s="72" t="s">
        <v>395</v>
      </c>
      <c r="B183" s="68" t="s">
        <v>422</v>
      </c>
      <c r="C183" s="68" t="s">
        <v>9</v>
      </c>
      <c r="D183" s="93">
        <f t="shared" si="15"/>
        <v>83712</v>
      </c>
      <c r="E183" s="70">
        <f t="shared" si="15"/>
        <v>83712</v>
      </c>
    </row>
    <row r="184" spans="1:5" s="107" customFormat="1" ht="15.75" x14ac:dyDescent="0.25">
      <c r="A184" s="72" t="s">
        <v>396</v>
      </c>
      <c r="B184" s="68" t="s">
        <v>422</v>
      </c>
      <c r="C184" s="68" t="s">
        <v>7</v>
      </c>
      <c r="D184" s="93">
        <v>83712</v>
      </c>
      <c r="E184" s="70">
        <v>83712</v>
      </c>
    </row>
    <row r="185" spans="1:5" s="117" customFormat="1" ht="31.5" x14ac:dyDescent="0.25">
      <c r="A185" s="17" t="s">
        <v>334</v>
      </c>
      <c r="B185" s="18" t="s">
        <v>335</v>
      </c>
      <c r="C185" s="18"/>
      <c r="D185" s="14">
        <f>D186</f>
        <v>8613161.7199999988</v>
      </c>
      <c r="E185" s="65">
        <f>E186</f>
        <v>3845150.05</v>
      </c>
    </row>
    <row r="186" spans="1:5" s="117" customFormat="1" ht="16.5" customHeight="1" x14ac:dyDescent="0.25">
      <c r="A186" s="15" t="s">
        <v>461</v>
      </c>
      <c r="B186" s="16" t="s">
        <v>337</v>
      </c>
      <c r="C186" s="18"/>
      <c r="D186" s="19">
        <f>D187</f>
        <v>8613161.7199999988</v>
      </c>
      <c r="E186" s="70">
        <f>E187</f>
        <v>3845150.05</v>
      </c>
    </row>
    <row r="187" spans="1:5" s="117" customFormat="1" ht="15.75" x14ac:dyDescent="0.25">
      <c r="A187" s="23" t="s">
        <v>338</v>
      </c>
      <c r="B187" s="16" t="s">
        <v>339</v>
      </c>
      <c r="C187" s="18"/>
      <c r="D187" s="19">
        <f>D190+D192+D188</f>
        <v>8613161.7199999988</v>
      </c>
      <c r="E187" s="19">
        <f>E190+E192+E188</f>
        <v>3845150.05</v>
      </c>
    </row>
    <row r="188" spans="1:5" s="117" customFormat="1" ht="15.75" x14ac:dyDescent="0.25">
      <c r="A188" s="15" t="s">
        <v>225</v>
      </c>
      <c r="B188" s="16" t="s">
        <v>339</v>
      </c>
      <c r="C188" s="16" t="s">
        <v>204</v>
      </c>
      <c r="D188" s="19">
        <f>D189</f>
        <v>49628</v>
      </c>
      <c r="E188" s="19">
        <f>E189</f>
        <v>49627.03</v>
      </c>
    </row>
    <row r="189" spans="1:5" s="117" customFormat="1" ht="15.75" x14ac:dyDescent="0.25">
      <c r="A189" s="15" t="s">
        <v>205</v>
      </c>
      <c r="B189" s="16" t="s">
        <v>339</v>
      </c>
      <c r="C189" s="16" t="s">
        <v>206</v>
      </c>
      <c r="D189" s="19">
        <v>49628</v>
      </c>
      <c r="E189" s="19">
        <v>49627.03</v>
      </c>
    </row>
    <row r="190" spans="1:5" s="117" customFormat="1" ht="16.5" customHeight="1" x14ac:dyDescent="0.25">
      <c r="A190" s="21" t="s">
        <v>207</v>
      </c>
      <c r="B190" s="16" t="s">
        <v>339</v>
      </c>
      <c r="C190" s="16" t="s">
        <v>208</v>
      </c>
      <c r="D190" s="19">
        <f>D191</f>
        <v>8563132.1999999993</v>
      </c>
      <c r="E190" s="70">
        <f>E191</f>
        <v>3795121.5</v>
      </c>
    </row>
    <row r="191" spans="1:5" s="117" customFormat="1" ht="31.5" x14ac:dyDescent="0.25">
      <c r="A191" s="21" t="s">
        <v>209</v>
      </c>
      <c r="B191" s="16" t="s">
        <v>339</v>
      </c>
      <c r="C191" s="16" t="s">
        <v>210</v>
      </c>
      <c r="D191" s="19">
        <v>8563132.1999999993</v>
      </c>
      <c r="E191" s="70">
        <v>3795121.5</v>
      </c>
    </row>
    <row r="192" spans="1:5" s="117" customFormat="1" ht="15.75" x14ac:dyDescent="0.25">
      <c r="A192" s="44" t="s">
        <v>433</v>
      </c>
      <c r="B192" s="16" t="s">
        <v>339</v>
      </c>
      <c r="C192" s="16" t="s">
        <v>221</v>
      </c>
      <c r="D192" s="19">
        <f>D193</f>
        <v>401.52</v>
      </c>
      <c r="E192" s="19">
        <f>E193</f>
        <v>401.52</v>
      </c>
    </row>
    <row r="193" spans="1:5" s="117" customFormat="1" ht="15.75" x14ac:dyDescent="0.25">
      <c r="A193" s="44" t="s">
        <v>229</v>
      </c>
      <c r="B193" s="16" t="s">
        <v>339</v>
      </c>
      <c r="C193" s="16" t="s">
        <v>230</v>
      </c>
      <c r="D193" s="19">
        <v>401.52</v>
      </c>
      <c r="E193" s="19">
        <v>401.52</v>
      </c>
    </row>
    <row r="194" spans="1:5" s="107" customFormat="1" ht="15.75" x14ac:dyDescent="0.25">
      <c r="A194" s="118" t="s">
        <v>424</v>
      </c>
      <c r="B194" s="111" t="s">
        <v>426</v>
      </c>
      <c r="C194" s="68"/>
      <c r="D194" s="89">
        <f t="shared" ref="D194:E196" si="16">D195</f>
        <v>80000</v>
      </c>
      <c r="E194" s="65">
        <f t="shared" si="16"/>
        <v>14527.5</v>
      </c>
    </row>
    <row r="195" spans="1:5" s="107" customFormat="1" ht="15.75" x14ac:dyDescent="0.25">
      <c r="A195" s="94" t="s">
        <v>427</v>
      </c>
      <c r="B195" s="71" t="s">
        <v>428</v>
      </c>
      <c r="C195" s="71"/>
      <c r="D195" s="90">
        <f t="shared" si="16"/>
        <v>80000</v>
      </c>
      <c r="E195" s="70">
        <f t="shared" si="16"/>
        <v>14527.5</v>
      </c>
    </row>
    <row r="196" spans="1:5" s="107" customFormat="1" ht="16.5" customHeight="1" x14ac:dyDescent="0.25">
      <c r="A196" s="69" t="s">
        <v>207</v>
      </c>
      <c r="B196" s="71" t="s">
        <v>428</v>
      </c>
      <c r="C196" s="71" t="s">
        <v>208</v>
      </c>
      <c r="D196" s="90">
        <f t="shared" si="16"/>
        <v>80000</v>
      </c>
      <c r="E196" s="70">
        <f t="shared" si="16"/>
        <v>14527.5</v>
      </c>
    </row>
    <row r="197" spans="1:5" s="107" customFormat="1" ht="31.5" x14ac:dyDescent="0.25">
      <c r="A197" s="69" t="s">
        <v>209</v>
      </c>
      <c r="B197" s="71" t="s">
        <v>428</v>
      </c>
      <c r="C197" s="71" t="s">
        <v>210</v>
      </c>
      <c r="D197" s="90">
        <v>80000</v>
      </c>
      <c r="E197" s="70">
        <v>14527.5</v>
      </c>
    </row>
    <row r="198" spans="1:5" s="120" customFormat="1" ht="16.5" customHeight="1" x14ac:dyDescent="0.25">
      <c r="A198" s="108" t="s">
        <v>241</v>
      </c>
      <c r="B198" s="119" t="s">
        <v>242</v>
      </c>
      <c r="C198" s="67"/>
      <c r="D198" s="65">
        <f>D199</f>
        <v>902900</v>
      </c>
      <c r="E198" s="65">
        <f>E199</f>
        <v>436153.54</v>
      </c>
    </row>
    <row r="199" spans="1:5" s="120" customFormat="1" ht="15.75" x14ac:dyDescent="0.25">
      <c r="A199" s="74" t="s">
        <v>243</v>
      </c>
      <c r="B199" s="75" t="s">
        <v>244</v>
      </c>
      <c r="C199" s="68"/>
      <c r="D199" s="70">
        <f>D200</f>
        <v>902900</v>
      </c>
      <c r="E199" s="70">
        <f>E200</f>
        <v>436153.54</v>
      </c>
    </row>
    <row r="200" spans="1:5" s="120" customFormat="1" ht="31.5" x14ac:dyDescent="0.25">
      <c r="A200" s="76" t="s">
        <v>454</v>
      </c>
      <c r="B200" s="75" t="s">
        <v>246</v>
      </c>
      <c r="C200" s="68"/>
      <c r="D200" s="70">
        <f>D201+D203</f>
        <v>902900</v>
      </c>
      <c r="E200" s="70">
        <f>E201+E203</f>
        <v>436153.54</v>
      </c>
    </row>
    <row r="201" spans="1:5" s="120" customFormat="1" ht="47.25" x14ac:dyDescent="0.25">
      <c r="A201" s="72" t="s">
        <v>247</v>
      </c>
      <c r="B201" s="75" t="s">
        <v>246</v>
      </c>
      <c r="C201" s="68" t="s">
        <v>204</v>
      </c>
      <c r="D201" s="70">
        <f>D202</f>
        <v>812859</v>
      </c>
      <c r="E201" s="70">
        <f>E202</f>
        <v>431517.04</v>
      </c>
    </row>
    <row r="202" spans="1:5" s="120" customFormat="1" ht="15.75" x14ac:dyDescent="0.25">
      <c r="A202" s="72" t="s">
        <v>455</v>
      </c>
      <c r="B202" s="75" t="s">
        <v>246</v>
      </c>
      <c r="C202" s="68" t="s">
        <v>206</v>
      </c>
      <c r="D202" s="70">
        <v>812859</v>
      </c>
      <c r="E202" s="70">
        <v>431517.04</v>
      </c>
    </row>
    <row r="203" spans="1:5" s="120" customFormat="1" ht="15.75" x14ac:dyDescent="0.25">
      <c r="A203" s="72" t="s">
        <v>248</v>
      </c>
      <c r="B203" s="75" t="s">
        <v>246</v>
      </c>
      <c r="C203" s="68" t="s">
        <v>208</v>
      </c>
      <c r="D203" s="70">
        <f>D204</f>
        <v>90041</v>
      </c>
      <c r="E203" s="70">
        <f>E204</f>
        <v>4636.5</v>
      </c>
    </row>
    <row r="204" spans="1:5" s="120" customFormat="1" ht="15.75" x14ac:dyDescent="0.25">
      <c r="A204" s="72" t="s">
        <v>249</v>
      </c>
      <c r="B204" s="75" t="s">
        <v>246</v>
      </c>
      <c r="C204" s="68" t="s">
        <v>210</v>
      </c>
      <c r="D204" s="70">
        <v>90041</v>
      </c>
      <c r="E204" s="70">
        <v>4636.5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workbookViewId="0">
      <selection activeCell="D14" sqref="D14"/>
    </sheetView>
  </sheetViews>
  <sheetFormatPr defaultRowHeight="15" x14ac:dyDescent="0.25"/>
  <cols>
    <col min="1" max="1" width="28.28515625" customWidth="1"/>
    <col min="2" max="2" width="46.28515625" customWidth="1"/>
    <col min="3" max="4" width="20.7109375" customWidth="1"/>
  </cols>
  <sheetData>
    <row r="1" spans="1:5" ht="46.5" customHeight="1" x14ac:dyDescent="0.25">
      <c r="A1" s="45"/>
      <c r="B1" s="46"/>
      <c r="C1" s="153" t="s">
        <v>482</v>
      </c>
      <c r="D1" s="153"/>
      <c r="E1" s="41"/>
    </row>
    <row r="2" spans="1:5" ht="64.5" customHeight="1" x14ac:dyDescent="0.25">
      <c r="A2" s="162" t="s">
        <v>483</v>
      </c>
      <c r="B2" s="163"/>
      <c r="C2" s="163"/>
      <c r="D2" s="164"/>
    </row>
    <row r="3" spans="1:5" x14ac:dyDescent="0.25">
      <c r="A3" s="47"/>
      <c r="B3" s="48"/>
      <c r="C3" s="49"/>
      <c r="D3" s="4" t="s">
        <v>81</v>
      </c>
    </row>
    <row r="4" spans="1:5" ht="94.5" customHeight="1" x14ac:dyDescent="0.25">
      <c r="A4" s="51" t="s">
        <v>434</v>
      </c>
      <c r="B4" s="51" t="s">
        <v>0</v>
      </c>
      <c r="C4" s="51" t="s">
        <v>436</v>
      </c>
      <c r="D4" s="51" t="s">
        <v>8</v>
      </c>
    </row>
    <row r="5" spans="1:5" ht="47.25" x14ac:dyDescent="0.25">
      <c r="A5" s="52" t="s">
        <v>437</v>
      </c>
      <c r="B5" s="53" t="s">
        <v>438</v>
      </c>
      <c r="C5" s="54">
        <f>SUM(C6+C9)</f>
        <v>13314219.980000004</v>
      </c>
      <c r="D5" s="54">
        <f>SUM(D6+D9)</f>
        <v>4218730.879999999</v>
      </c>
    </row>
    <row r="6" spans="1:5" ht="47.25" x14ac:dyDescent="0.25">
      <c r="A6" s="52" t="s">
        <v>439</v>
      </c>
      <c r="B6" s="53" t="s">
        <v>440</v>
      </c>
      <c r="C6" s="54">
        <f>SUM(C7+C8)</f>
        <v>0</v>
      </c>
      <c r="D6" s="54">
        <f>SUM(D7+D8)</f>
        <v>0</v>
      </c>
    </row>
    <row r="7" spans="1:5" ht="47.25" x14ac:dyDescent="0.25">
      <c r="A7" s="52" t="s">
        <v>441</v>
      </c>
      <c r="B7" s="56" t="s">
        <v>442</v>
      </c>
      <c r="C7" s="55">
        <v>0</v>
      </c>
      <c r="D7" s="55">
        <v>0</v>
      </c>
    </row>
    <row r="8" spans="1:5" ht="50.25" customHeight="1" x14ac:dyDescent="0.25">
      <c r="A8" s="52" t="s">
        <v>443</v>
      </c>
      <c r="B8" s="56" t="s">
        <v>444</v>
      </c>
      <c r="C8" s="55">
        <v>0</v>
      </c>
      <c r="D8" s="55">
        <v>0</v>
      </c>
    </row>
    <row r="9" spans="1:5" ht="15.75" x14ac:dyDescent="0.25">
      <c r="A9" s="52" t="s">
        <v>445</v>
      </c>
      <c r="B9" s="53" t="s">
        <v>435</v>
      </c>
      <c r="C9" s="54">
        <f>SUM(C11+C13)</f>
        <v>13314219.980000004</v>
      </c>
      <c r="D9" s="54">
        <f>SUM(D11+D13)</f>
        <v>4218730.879999999</v>
      </c>
    </row>
    <row r="10" spans="1:5" ht="15.75" x14ac:dyDescent="0.25">
      <c r="A10" s="52" t="s">
        <v>446</v>
      </c>
      <c r="B10" s="56" t="s">
        <v>447</v>
      </c>
      <c r="C10" s="55">
        <f>SUM(C11)</f>
        <v>-81804668.349999994</v>
      </c>
      <c r="D10" s="55">
        <f>SUM(D11)</f>
        <v>-31604986.379999999</v>
      </c>
    </row>
    <row r="11" spans="1:5" ht="31.5" x14ac:dyDescent="0.25">
      <c r="A11" s="52" t="s">
        <v>448</v>
      </c>
      <c r="B11" s="56" t="s">
        <v>449</v>
      </c>
      <c r="C11" s="55">
        <v>-81804668.349999994</v>
      </c>
      <c r="D11" s="55">
        <v>-31604986.379999999</v>
      </c>
    </row>
    <row r="12" spans="1:5" ht="15.75" x14ac:dyDescent="0.25">
      <c r="A12" s="52" t="s">
        <v>450</v>
      </c>
      <c r="B12" s="56" t="s">
        <v>451</v>
      </c>
      <c r="C12" s="55">
        <f>SUM(C13)</f>
        <v>95118888.329999998</v>
      </c>
      <c r="D12" s="55">
        <f>SUM(D13)</f>
        <v>35823717.259999998</v>
      </c>
    </row>
    <row r="13" spans="1:5" ht="31.5" x14ac:dyDescent="0.25">
      <c r="A13" s="52" t="s">
        <v>452</v>
      </c>
      <c r="B13" s="56" t="s">
        <v>453</v>
      </c>
      <c r="C13" s="55">
        <v>95118888.329999998</v>
      </c>
      <c r="D13" s="55">
        <v>35823717.259999998</v>
      </c>
    </row>
  </sheetData>
  <mergeCells count="2">
    <mergeCell ref="C1:D1"/>
    <mergeCell ref="A2:D2"/>
  </mergeCells>
  <pageMargins left="0.7" right="0.7" top="0.75" bottom="0.75" header="0.3" footer="0.3"/>
  <pageSetup paperSize="9" scale="75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 1</vt:lpstr>
      <vt:lpstr>Прил 2</vt:lpstr>
      <vt:lpstr>Прил 3</vt:lpstr>
      <vt:lpstr>прил 4</vt:lpstr>
      <vt:lpstr>прил 5</vt:lpstr>
      <vt:lpstr>'Прил 3'!Область_печати</vt:lpstr>
      <vt:lpstr>'прил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2023-07-03T11:43:02Z</cp:lastPrinted>
  <dcterms:created xsi:type="dcterms:W3CDTF">2020-04-01T06:37:20Z</dcterms:created>
  <dcterms:modified xsi:type="dcterms:W3CDTF">2023-07-03T12:41:39Z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