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9040" windowHeight="15840" activeTab="3"/>
  </bookViews>
  <sheets>
    <sheet name="прил 1" sheetId="7" r:id="rId1"/>
    <sheet name="прил 2" sheetId="8" r:id="rId2"/>
    <sheet name="прил 3" sheetId="1" r:id="rId3"/>
    <sheet name="прил 4" sheetId="10" r:id="rId4"/>
    <sheet name="прил 5" sheetId="5" r:id="rId5"/>
    <sheet name="прил 6" sheetId="6" r:id="rId6"/>
    <sheet name="прил 7" sheetId="4" r:id="rId7"/>
    <sheet name=" прил 8" sheetId="3" r:id="rId8"/>
  </sheets>
  <definedNames>
    <definedName name="_xlnm.Print_Area" localSheetId="1">'прил 2'!$A$1:$I$210</definedName>
    <definedName name="_xlnm.Print_Area" localSheetId="2">'прил 3'!$A$1:$G$199</definedName>
    <definedName name="_xlnm.Print_Area" localSheetId="3">'прил 4'!$A$1:$F$169</definedName>
  </definedNames>
  <calcPr calcId="145621"/>
</workbook>
</file>

<file path=xl/calcChain.xml><?xml version="1.0" encoding="utf-8"?>
<calcChain xmlns="http://schemas.openxmlformats.org/spreadsheetml/2006/main">
  <c r="H210" i="1" l="1"/>
  <c r="G210" i="1"/>
  <c r="H27" i="3" l="1"/>
  <c r="G27" i="3"/>
  <c r="H23" i="3"/>
  <c r="G23" i="3"/>
  <c r="I25" i="3"/>
  <c r="H14" i="3"/>
  <c r="G14" i="3"/>
  <c r="H7" i="3"/>
  <c r="G7" i="3"/>
  <c r="I10" i="3"/>
  <c r="D5" i="5"/>
  <c r="C5" i="5"/>
  <c r="D17" i="5"/>
  <c r="C17" i="5"/>
  <c r="D13" i="5"/>
  <c r="C13" i="5"/>
  <c r="E16" i="5"/>
  <c r="E169" i="10"/>
  <c r="D169" i="10"/>
  <c r="E21" i="10"/>
  <c r="D21" i="10"/>
  <c r="F124" i="10"/>
  <c r="E123" i="10"/>
  <c r="E122" i="10" s="1"/>
  <c r="D123" i="10"/>
  <c r="D122" i="10" s="1"/>
  <c r="D37" i="10"/>
  <c r="D166" i="10"/>
  <c r="D152" i="10"/>
  <c r="F110" i="10"/>
  <c r="E109" i="10"/>
  <c r="E108" i="10" s="1"/>
  <c r="D109" i="10"/>
  <c r="D108" i="10" s="1"/>
  <c r="E110" i="10"/>
  <c r="D141" i="10"/>
  <c r="E141" i="10" s="1"/>
  <c r="E46" i="10"/>
  <c r="D46" i="10"/>
  <c r="D45" i="10" s="1"/>
  <c r="F47" i="10"/>
  <c r="F138" i="10"/>
  <c r="E137" i="10"/>
  <c r="E136" i="10" s="1"/>
  <c r="D137" i="10"/>
  <c r="D136" i="10" s="1"/>
  <c r="F122" i="10" l="1"/>
  <c r="F109" i="10"/>
  <c r="F123" i="10"/>
  <c r="F108" i="10"/>
  <c r="F136" i="10"/>
  <c r="F137" i="10"/>
  <c r="F46" i="10"/>
  <c r="E45" i="10"/>
  <c r="F45" i="10" s="1"/>
  <c r="E131" i="10" l="1"/>
  <c r="D131" i="10"/>
  <c r="E129" i="10"/>
  <c r="D129" i="10"/>
  <c r="D127" i="10"/>
  <c r="F100" i="10"/>
  <c r="E99" i="10"/>
  <c r="E98" i="10" s="1"/>
  <c r="D99" i="10"/>
  <c r="D98" i="10" s="1"/>
  <c r="F98" i="10" l="1"/>
  <c r="F99" i="10"/>
  <c r="E72" i="10"/>
  <c r="D72" i="10"/>
  <c r="E70" i="10"/>
  <c r="D70" i="10"/>
  <c r="D66" i="10"/>
  <c r="E83" i="10"/>
  <c r="D83" i="10"/>
  <c r="D82" i="10" s="1"/>
  <c r="F84" i="10"/>
  <c r="E80" i="10"/>
  <c r="E79" i="10" s="1"/>
  <c r="D80" i="10"/>
  <c r="D79" i="10" s="1"/>
  <c r="F81" i="10"/>
  <c r="F76" i="10"/>
  <c r="E74" i="10"/>
  <c r="D74" i="10"/>
  <c r="E66" i="10"/>
  <c r="F68" i="10"/>
  <c r="F79" i="10" l="1"/>
  <c r="F80" i="10"/>
  <c r="F83" i="10"/>
  <c r="E82" i="10"/>
  <c r="F82" i="10" s="1"/>
  <c r="E24" i="10" l="1"/>
  <c r="E17" i="10"/>
  <c r="D17" i="10"/>
  <c r="F18" i="10"/>
  <c r="F17" i="10" l="1"/>
  <c r="D6" i="5" l="1"/>
  <c r="C6" i="5"/>
  <c r="E22" i="5"/>
  <c r="E21" i="5"/>
  <c r="F55" i="10"/>
  <c r="E54" i="10"/>
  <c r="E53" i="10" s="1"/>
  <c r="D54" i="10"/>
  <c r="D53" i="10" s="1"/>
  <c r="E112" i="10"/>
  <c r="E111" i="10" s="1"/>
  <c r="E107" i="10" s="1"/>
  <c r="D112" i="10"/>
  <c r="F113" i="10"/>
  <c r="F148" i="10"/>
  <c r="F147" i="10"/>
  <c r="F146" i="10"/>
  <c r="E145" i="10"/>
  <c r="D145" i="10"/>
  <c r="F53" i="10" l="1"/>
  <c r="F54" i="10"/>
  <c r="F112" i="10"/>
  <c r="D111" i="10"/>
  <c r="D107" i="10" s="1"/>
  <c r="F145" i="10"/>
  <c r="F111" i="10" l="1"/>
  <c r="F107" i="10"/>
  <c r="D151" i="10" l="1"/>
  <c r="E42" i="10"/>
  <c r="D42" i="10"/>
  <c r="F43" i="10"/>
  <c r="E28" i="10"/>
  <c r="E27" i="10" s="1"/>
  <c r="D28" i="10"/>
  <c r="D27" i="10" s="1"/>
  <c r="E30" i="10"/>
  <c r="D30" i="10"/>
  <c r="E25" i="10"/>
  <c r="D25" i="10"/>
  <c r="E23" i="10"/>
  <c r="D23" i="10"/>
  <c r="F25" i="10" l="1"/>
  <c r="F152" i="10"/>
  <c r="E151" i="10"/>
  <c r="F151" i="10" s="1"/>
  <c r="F26" i="10"/>
  <c r="F23" i="10"/>
  <c r="F24" i="10"/>
  <c r="E22" i="10"/>
  <c r="D22" i="10"/>
  <c r="F22" i="10" l="1"/>
  <c r="E143" i="10" l="1"/>
  <c r="E142" i="10" s="1"/>
  <c r="D143" i="10"/>
  <c r="D142" i="10" s="1"/>
  <c r="F144" i="10"/>
  <c r="E127" i="10"/>
  <c r="F142" i="10" l="1"/>
  <c r="F143" i="10"/>
  <c r="D10" i="5" l="1"/>
  <c r="C10" i="5"/>
  <c r="E15" i="5"/>
  <c r="E155" i="10" l="1"/>
  <c r="D155" i="10"/>
  <c r="F156" i="10"/>
  <c r="F155" i="10" l="1"/>
  <c r="F44" i="10"/>
  <c r="F42" i="10"/>
  <c r="D6" i="6" l="1"/>
  <c r="C6" i="6"/>
  <c r="E9" i="5"/>
  <c r="E160" i="10"/>
  <c r="E159" i="10" s="1"/>
  <c r="E158" i="10" s="1"/>
  <c r="E157" i="10" s="1"/>
  <c r="D160" i="10"/>
  <c r="D159" i="10" s="1"/>
  <c r="E91" i="10"/>
  <c r="E90" i="10" s="1"/>
  <c r="D91" i="10"/>
  <c r="D90" i="10" s="1"/>
  <c r="E77" i="10"/>
  <c r="D77" i="10"/>
  <c r="E19" i="10"/>
  <c r="E16" i="10" s="1"/>
  <c r="D19" i="10"/>
  <c r="D16" i="10" s="1"/>
  <c r="E13" i="10"/>
  <c r="D13" i="10"/>
  <c r="E9" i="10"/>
  <c r="D9" i="10"/>
  <c r="F37" i="10"/>
  <c r="E36" i="10"/>
  <c r="D36" i="10"/>
  <c r="E140" i="10"/>
  <c r="E139" i="10" s="1"/>
  <c r="D140" i="10"/>
  <c r="D139" i="10" s="1"/>
  <c r="F141" i="10"/>
  <c r="F16" i="10" l="1"/>
  <c r="F36" i="10"/>
  <c r="F140" i="10"/>
  <c r="F139" i="10" s="1"/>
  <c r="D73" i="10" l="1"/>
  <c r="F75" i="10"/>
  <c r="F74" i="10" l="1"/>
  <c r="E73" i="10"/>
  <c r="F73" i="10" l="1"/>
  <c r="I8" i="3" l="1"/>
  <c r="I9" i="3"/>
  <c r="I11" i="3"/>
  <c r="I13" i="3"/>
  <c r="I15" i="3"/>
  <c r="I17" i="3"/>
  <c r="I18" i="3"/>
  <c r="I20" i="3"/>
  <c r="I21" i="3"/>
  <c r="I22" i="3"/>
  <c r="I24" i="3"/>
  <c r="I27" i="3"/>
  <c r="I29" i="3"/>
  <c r="I30" i="3"/>
  <c r="I31" i="3"/>
  <c r="I33" i="3"/>
  <c r="I35" i="3"/>
  <c r="I36" i="3"/>
  <c r="H34" i="3"/>
  <c r="H32" i="3"/>
  <c r="H28" i="3"/>
  <c r="H26" i="3"/>
  <c r="H19" i="3"/>
  <c r="H16" i="3"/>
  <c r="H12" i="3"/>
  <c r="E8" i="6"/>
  <c r="E9" i="6"/>
  <c r="D5" i="6"/>
  <c r="E8" i="5"/>
  <c r="E12" i="5"/>
  <c r="E14" i="5"/>
  <c r="E18" i="5"/>
  <c r="E19" i="5"/>
  <c r="E20" i="5"/>
  <c r="F121" i="10"/>
  <c r="E120" i="10"/>
  <c r="D120" i="10"/>
  <c r="D119" i="10" s="1"/>
  <c r="D118" i="10" s="1"/>
  <c r="F63" i="10"/>
  <c r="E62" i="10"/>
  <c r="D62" i="10"/>
  <c r="D61" i="10" s="1"/>
  <c r="F60" i="10"/>
  <c r="E59" i="10"/>
  <c r="E58" i="10" s="1"/>
  <c r="D59" i="10"/>
  <c r="D58" i="10" s="1"/>
  <c r="D57" i="10" l="1"/>
  <c r="D56" i="10" s="1"/>
  <c r="H6" i="3"/>
  <c r="F120" i="10"/>
  <c r="E119" i="10"/>
  <c r="E118" i="10" s="1"/>
  <c r="F62" i="10"/>
  <c r="F58" i="10"/>
  <c r="F59" i="10"/>
  <c r="E61" i="10"/>
  <c r="F61" i="10" s="1"/>
  <c r="F52" i="10"/>
  <c r="E51" i="10"/>
  <c r="E50" i="10" s="1"/>
  <c r="E49" i="10" s="1"/>
  <c r="E48" i="10" s="1"/>
  <c r="D51" i="10"/>
  <c r="D50" i="10" s="1"/>
  <c r="D49" i="10" s="1"/>
  <c r="D48" i="10" s="1"/>
  <c r="F20" i="10"/>
  <c r="F19" i="10"/>
  <c r="D15" i="10"/>
  <c r="F14" i="10"/>
  <c r="F13" i="10"/>
  <c r="E12" i="10"/>
  <c r="D12" i="10"/>
  <c r="D11" i="10" s="1"/>
  <c r="F10" i="10"/>
  <c r="F9" i="10"/>
  <c r="E8" i="10"/>
  <c r="D8" i="10"/>
  <c r="D7" i="10" s="1"/>
  <c r="D6" i="10" l="1"/>
  <c r="F8" i="10"/>
  <c r="F119" i="10"/>
  <c r="F118" i="10"/>
  <c r="F12" i="10"/>
  <c r="E57" i="10"/>
  <c r="F49" i="10"/>
  <c r="F50" i="10"/>
  <c r="F51" i="10"/>
  <c r="E7" i="10"/>
  <c r="E11" i="10"/>
  <c r="F11" i="10" s="1"/>
  <c r="E15" i="10"/>
  <c r="F15" i="10" s="1"/>
  <c r="E56" i="10" l="1"/>
  <c r="F56" i="10" s="1"/>
  <c r="F7" i="10"/>
  <c r="E6" i="10"/>
  <c r="F57" i="10"/>
  <c r="F6" i="10" l="1"/>
  <c r="F48" i="10"/>
  <c r="F161" i="10" l="1"/>
  <c r="F160" i="10"/>
  <c r="F159" i="10"/>
  <c r="D158" i="10"/>
  <c r="D157" i="10" s="1"/>
  <c r="F92" i="10"/>
  <c r="F91" i="10"/>
  <c r="E89" i="10"/>
  <c r="D89" i="10"/>
  <c r="D88" i="10" s="1"/>
  <c r="F87" i="10"/>
  <c r="E86" i="10"/>
  <c r="E85" i="10" s="1"/>
  <c r="D86" i="10"/>
  <c r="D85" i="10" s="1"/>
  <c r="F78" i="10"/>
  <c r="F77" i="10"/>
  <c r="F72" i="10"/>
  <c r="E71" i="10"/>
  <c r="D71" i="10"/>
  <c r="F70" i="10"/>
  <c r="E69" i="10"/>
  <c r="D69" i="10"/>
  <c r="F67" i="10"/>
  <c r="F154" i="10"/>
  <c r="E153" i="10"/>
  <c r="D153" i="10"/>
  <c r="F117" i="10"/>
  <c r="E116" i="10"/>
  <c r="E115" i="10" s="1"/>
  <c r="E114" i="10" s="1"/>
  <c r="D116" i="10"/>
  <c r="D115" i="10" s="1"/>
  <c r="D114" i="10" s="1"/>
  <c r="F106" i="10"/>
  <c r="E105" i="10"/>
  <c r="D105" i="10"/>
  <c r="D104" i="10" s="1"/>
  <c r="F103" i="10"/>
  <c r="E102" i="10"/>
  <c r="E101" i="10" s="1"/>
  <c r="D102" i="10"/>
  <c r="D101" i="10" s="1"/>
  <c r="F97" i="10"/>
  <c r="E96" i="10"/>
  <c r="D96" i="10"/>
  <c r="D95" i="10" s="1"/>
  <c r="D94" i="10" s="1"/>
  <c r="F168" i="10"/>
  <c r="E167" i="10"/>
  <c r="D167" i="10"/>
  <c r="F166" i="10"/>
  <c r="E165" i="10"/>
  <c r="D165" i="10"/>
  <c r="F41" i="10"/>
  <c r="E40" i="10"/>
  <c r="D40" i="10"/>
  <c r="F39" i="10"/>
  <c r="E38" i="10"/>
  <c r="E35" i="10" s="1"/>
  <c r="D38" i="10"/>
  <c r="D35" i="10" s="1"/>
  <c r="F135" i="10"/>
  <c r="E134" i="10"/>
  <c r="E133" i="10" s="1"/>
  <c r="E132" i="10" s="1"/>
  <c r="D134" i="10"/>
  <c r="D133" i="10" s="1"/>
  <c r="D132" i="10" s="1"/>
  <c r="F131" i="10"/>
  <c r="E130" i="10"/>
  <c r="D130" i="10"/>
  <c r="D126" i="10" s="1"/>
  <c r="F129" i="10"/>
  <c r="F34" i="10"/>
  <c r="E33" i="10"/>
  <c r="D33" i="10"/>
  <c r="D32" i="10" s="1"/>
  <c r="F30" i="10"/>
  <c r="D65" i="10" l="1"/>
  <c r="D64" i="10" s="1"/>
  <c r="E150" i="10"/>
  <c r="E149" i="10" s="1"/>
  <c r="D150" i="10"/>
  <c r="D149" i="10" s="1"/>
  <c r="F28" i="10"/>
  <c r="F132" i="10"/>
  <c r="D93" i="10"/>
  <c r="F157" i="10"/>
  <c r="D125" i="10"/>
  <c r="E164" i="10"/>
  <c r="E88" i="10"/>
  <c r="F89" i="10"/>
  <c r="F130" i="10"/>
  <c r="F40" i="10"/>
  <c r="F167" i="10"/>
  <c r="F69" i="10"/>
  <c r="F31" i="10"/>
  <c r="D164" i="10"/>
  <c r="D163" i="10" s="1"/>
  <c r="D162" i="10" s="1"/>
  <c r="F71" i="10"/>
  <c r="F158" i="10"/>
  <c r="F33" i="10"/>
  <c r="E32" i="10"/>
  <c r="F127" i="10"/>
  <c r="E126" i="10"/>
  <c r="E125" i="10" s="1"/>
  <c r="F134" i="10"/>
  <c r="F38" i="10"/>
  <c r="F29" i="10"/>
  <c r="F133" i="10"/>
  <c r="F165" i="10"/>
  <c r="F102" i="10"/>
  <c r="F115" i="10"/>
  <c r="F153" i="10"/>
  <c r="F66" i="10"/>
  <c r="E65" i="10"/>
  <c r="E64" i="10" s="1"/>
  <c r="F86" i="10"/>
  <c r="F96" i="10"/>
  <c r="E95" i="10"/>
  <c r="F101" i="10"/>
  <c r="F105" i="10"/>
  <c r="E104" i="10"/>
  <c r="F104" i="10" s="1"/>
  <c r="F116" i="10"/>
  <c r="F85" i="10"/>
  <c r="F90" i="10"/>
  <c r="E94" i="10" l="1"/>
  <c r="E93" i="10" s="1"/>
  <c r="F93" i="10" s="1"/>
  <c r="F32" i="10"/>
  <c r="E163" i="10"/>
  <c r="F163" i="10" s="1"/>
  <c r="F64" i="10"/>
  <c r="F88" i="10"/>
  <c r="F125" i="10"/>
  <c r="F149" i="10"/>
  <c r="F150" i="10"/>
  <c r="F164" i="10"/>
  <c r="F35" i="10"/>
  <c r="F126" i="10"/>
  <c r="F114" i="10"/>
  <c r="F95" i="10"/>
  <c r="F65" i="10"/>
  <c r="E162" i="10" l="1"/>
  <c r="F27" i="10"/>
  <c r="F94" i="10"/>
  <c r="F162" i="10" l="1"/>
  <c r="F21" i="10"/>
  <c r="F169" i="10" l="1"/>
  <c r="E13" i="5" l="1"/>
  <c r="E17" i="5"/>
  <c r="I23" i="3"/>
  <c r="E6" i="6" l="1"/>
  <c r="E11" i="4" l="1"/>
  <c r="D11" i="4"/>
  <c r="D13" i="4"/>
  <c r="D10" i="4" l="1"/>
  <c r="D7" i="4" s="1"/>
  <c r="I7" i="3"/>
  <c r="I14" i="3"/>
  <c r="C5" i="6" l="1"/>
  <c r="E5" i="6" s="1"/>
  <c r="E13" i="4"/>
  <c r="E10" i="4" s="1"/>
  <c r="E7" i="4" s="1"/>
  <c r="G34" i="3"/>
  <c r="I34" i="3" s="1"/>
  <c r="G32" i="3"/>
  <c r="I32" i="3" s="1"/>
  <c r="G28" i="3"/>
  <c r="I28" i="3" s="1"/>
  <c r="G26" i="3"/>
  <c r="I26" i="3" s="1"/>
  <c r="G19" i="3"/>
  <c r="I19" i="3" s="1"/>
  <c r="G16" i="3"/>
  <c r="I16" i="3" s="1"/>
  <c r="G12" i="3"/>
  <c r="I12" i="3" l="1"/>
  <c r="G6" i="3"/>
  <c r="I6" i="3" s="1"/>
  <c r="E10" i="5"/>
  <c r="E6" i="5"/>
  <c r="E5" i="5" l="1"/>
</calcChain>
</file>

<file path=xl/sharedStrings.xml><?xml version="1.0" encoding="utf-8"?>
<sst xmlns="http://schemas.openxmlformats.org/spreadsheetml/2006/main" count="2961" uniqueCount="527">
  <si>
    <t>Наименование показателя</t>
  </si>
  <si>
    <t>Ц.ст.</t>
  </si>
  <si>
    <t>Расх.</t>
  </si>
  <si>
    <t>003</t>
  </si>
  <si>
    <t>4800100670</t>
  </si>
  <si>
    <t>360</t>
  </si>
  <si>
    <t>0203</t>
  </si>
  <si>
    <t>9990051180</t>
  </si>
  <si>
    <t>1000070660</t>
  </si>
  <si>
    <t>1020100660</t>
  </si>
  <si>
    <t>12</t>
  </si>
  <si>
    <t>2420107500</t>
  </si>
  <si>
    <t>2420107510</t>
  </si>
  <si>
    <t>24Б0107540</t>
  </si>
  <si>
    <t>3810176230</t>
  </si>
  <si>
    <t>05Д0175050</t>
  </si>
  <si>
    <t>8000100660</t>
  </si>
  <si>
    <t>0310303030</t>
  </si>
  <si>
    <t>0310100980</t>
  </si>
  <si>
    <t>0310260030</t>
  </si>
  <si>
    <t>1300166010</t>
  </si>
  <si>
    <t>7800000150</t>
  </si>
  <si>
    <t>8900060060</t>
  </si>
  <si>
    <t>1110100990</t>
  </si>
  <si>
    <t>1120105080</t>
  </si>
  <si>
    <t>Раздел</t>
  </si>
  <si>
    <t>Подраздел</t>
  </si>
  <si>
    <t>Наименование</t>
  </si>
  <si>
    <t>1</t>
  </si>
  <si>
    <t>2</t>
  </si>
  <si>
    <t>3</t>
  </si>
  <si>
    <t>ВСЕГО:</t>
  </si>
  <si>
    <t>01</t>
  </si>
  <si>
    <t>Общегосударственные вопросы</t>
  </si>
  <si>
    <t>03</t>
  </si>
  <si>
    <t xml:space="preserve">Функционирование законодательных (представительных) органов государственной власти и представительных органов муниципальных образований </t>
  </si>
  <si>
    <t>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</si>
  <si>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</si>
  <si>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13</t>
  </si>
  <si>
    <t>Другие общегосударственные вопросы</t>
  </si>
  <si>
    <t>02</t>
  </si>
  <si>
    <t>Национальная оборона</t>
  </si>
  <si>
    <t>Мобилизационная и вневойсковая подготовка</t>
  </si>
  <si>
    <t>Национальная безопасность и правоохранительная деятельность</t>
  </si>
  <si>
    <t>09</t>
  </si>
  <si>
    <t>14</t>
  </si>
  <si>
    <t>Другие вопросы в области национальной безопасности и правоохранительной деятельности</t>
  </si>
  <si>
    <t>Национальная экономика</t>
  </si>
  <si>
    <t>Дорожное хозяйство (дорожные фонды)</t>
  </si>
  <si>
    <t>Другие вопросы в области национальной экономики</t>
  </si>
  <si>
    <t>05</t>
  </si>
  <si>
    <t xml:space="preserve">Жилищно-коммунальное хозяйство </t>
  </si>
  <si>
    <t>Жилищное хозяйство</t>
  </si>
  <si>
    <t>Коммунальное хозяйство</t>
  </si>
  <si>
    <t>Благоустройство</t>
  </si>
  <si>
    <t>08</t>
  </si>
  <si>
    <t xml:space="preserve">Культура и кинематография </t>
  </si>
  <si>
    <t>Культура</t>
  </si>
  <si>
    <t>10</t>
  </si>
  <si>
    <t>Социальная политика</t>
  </si>
  <si>
    <t>Пенсионное обеспечение</t>
  </si>
  <si>
    <t>Социальное обеспечение населения</t>
  </si>
  <si>
    <t>06</t>
  </si>
  <si>
    <t>Другие вопросы в области социальной политики</t>
  </si>
  <si>
    <t>Физическая культура и спорт</t>
  </si>
  <si>
    <t>Физическая культура</t>
  </si>
  <si>
    <t>Средства массовой информации</t>
  </si>
  <si>
    <t>Периодическая печать и издательства</t>
  </si>
  <si>
    <t>Код строки</t>
  </si>
  <si>
    <t>Код источника финансирования
дефицита бюджета по бюджетной классификации</t>
  </si>
  <si>
    <t>Исполнено</t>
  </si>
  <si>
    <t>Источники финансирования дефицита бюджета - всего</t>
  </si>
  <si>
    <t>500</t>
  </si>
  <si>
    <t>x</t>
  </si>
  <si>
    <t>в том числе:
    источники внутреннего финансирования бюджета
    из них:</t>
  </si>
  <si>
    <t>520</t>
  </si>
  <si>
    <t>источники внешнего финансирования бюджета
    из них:</t>
  </si>
  <si>
    <t>620</t>
  </si>
  <si>
    <t>Изменение остатков средств</t>
  </si>
  <si>
    <t>700</t>
  </si>
  <si>
    <t>увеличение остатков средств, всего</t>
  </si>
  <si>
    <t>710</t>
  </si>
  <si>
    <t>Увеличение прочих остатков денежных средств бюджетов городских поселений</t>
  </si>
  <si>
    <t>00001050201130000510</t>
  </si>
  <si>
    <t>уменьшение остатков средств, всего</t>
  </si>
  <si>
    <t>720</t>
  </si>
  <si>
    <t>Уменьшение прочих остатков денежных средств бюджетов сельских поселений</t>
  </si>
  <si>
    <t>00001050201130000610</t>
  </si>
  <si>
    <t>(рублей)</t>
  </si>
  <si>
    <t>№ п/п</t>
  </si>
  <si>
    <t>Наименование вида межбюджетных трансфертов</t>
  </si>
  <si>
    <t xml:space="preserve"> Уточненный план</t>
  </si>
  <si>
    <t>МЕЖБЮДЖЕТНЫЕ ТРАНСФЕРТЫ - ВСЕГО</t>
  </si>
  <si>
    <t>I.</t>
  </si>
  <si>
    <t>Дотации бюджетам субъектов Российской Федерации и муниципальных образований</t>
  </si>
  <si>
    <t>в том числе:</t>
  </si>
  <si>
    <t>1.</t>
  </si>
  <si>
    <t>Дотации  на выравнивание уровня бюджетной обеспеченности за счет средств областного бюджета</t>
  </si>
  <si>
    <t>II.</t>
  </si>
  <si>
    <t>Субвенции бюджетам субъектов Российской Федерации и муниципальных образований</t>
  </si>
  <si>
    <t>Субвенция бюджетам поселений на осуществление  первичного воинского учета на территориях , где отсутствуют военные комиссариаты</t>
  </si>
  <si>
    <t>III.</t>
  </si>
  <si>
    <t>Субсидии бюджетам субъектов Российской Федерации и муниципальных образований (межбюджетные субсидии)</t>
  </si>
  <si>
    <t>2.</t>
  </si>
  <si>
    <t>IV.</t>
  </si>
  <si>
    <t>Иные межбюджетные трансферты</t>
  </si>
  <si>
    <t>3.</t>
  </si>
  <si>
    <t>(в рублях)</t>
  </si>
  <si>
    <t>Профессиональная подготовка, переподготовка и повышение квалификации</t>
  </si>
  <si>
    <t>07</t>
  </si>
  <si>
    <t>Образование</t>
  </si>
  <si>
    <t>00010000000000000000</t>
  </si>
  <si>
    <t>00010100000000000000</t>
  </si>
  <si>
    <t>00010102000000000000</t>
  </si>
  <si>
    <t>18210102010011000110</t>
  </si>
  <si>
    <t>18210102020011000110</t>
  </si>
  <si>
    <t>18210102030011000110</t>
  </si>
  <si>
    <t>00010300000000000000</t>
  </si>
  <si>
    <t>00010302000000000000</t>
  </si>
  <si>
    <t>00010500000000000000</t>
  </si>
  <si>
    <t>00010501000000000000</t>
  </si>
  <si>
    <t>18210501011011000110</t>
  </si>
  <si>
    <t>18210501021011000110</t>
  </si>
  <si>
    <t>00010600000000000000</t>
  </si>
  <si>
    <t>00010601000000000000</t>
  </si>
  <si>
    <t>18210601030131000110</t>
  </si>
  <si>
    <t>00010606000000000000</t>
  </si>
  <si>
    <t>18210606033131000110</t>
  </si>
  <si>
    <t>18210606043131000110</t>
  </si>
  <si>
    <t>00011100000000000000</t>
  </si>
  <si>
    <t>00311105013130000120</t>
  </si>
  <si>
    <t>00311105025130000120</t>
  </si>
  <si>
    <t>00311105035130000120</t>
  </si>
  <si>
    <t>00311109045130000120</t>
  </si>
  <si>
    <t>00011300000000000000</t>
  </si>
  <si>
    <t>00311302995130000130</t>
  </si>
  <si>
    <t>00011600000000000000</t>
  </si>
  <si>
    <t>00011700000000000000</t>
  </si>
  <si>
    <t>00311705050130000180</t>
  </si>
  <si>
    <t>00020000000000000000</t>
  </si>
  <si>
    <t>00020700000000000000</t>
  </si>
  <si>
    <t>Межбюджетные трансферты,передаваемые бюджетам городских поселений для компенсации дополнительных расходов, возникших в результате решений, принятых органами власти другого уровня,за счет средств бюджета муниципального района</t>
  </si>
  <si>
    <t>Исполнение полномочий поселений по оказанию мер социальной поддержки специалистов, работающих в сельской местности, а также специалистов, вышедших на пенсию", в соответствии с Законом Калужской области от 30.12.2004 г. № 13-ОЗ "О мерах социальной поддержки специалистов, работающих в сельской местности, а также специалистов, вышедших на пенсию"</t>
  </si>
  <si>
    <t>00311301995130000130</t>
  </si>
  <si>
    <t>5100200530</t>
  </si>
  <si>
    <t>1110200500</t>
  </si>
  <si>
    <t>4.</t>
  </si>
  <si>
    <t xml:space="preserve"> Средства, передаваемые для компенсации дополнительных расходов, возникших в результате решений, принятых органами власти другого уровня</t>
  </si>
  <si>
    <t>00320215001130315150</t>
  </si>
  <si>
    <t>00320225555130000150</t>
  </si>
  <si>
    <t>00320235118130000150</t>
  </si>
  <si>
    <t>00320245160130001150</t>
  </si>
  <si>
    <t>00320705030130000150</t>
  </si>
  <si>
    <t>310F255550</t>
  </si>
  <si>
    <t>Телевидение и радиовещание</t>
  </si>
  <si>
    <t>Исполнено с начала года</t>
  </si>
  <si>
    <t>в рублях</t>
  </si>
  <si>
    <t>% исполнения</t>
  </si>
  <si>
    <t>Уточненный план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</si>
  <si>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</si>
  <si>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государственных (муниципальных) органов</t>
  </si>
  <si>
    <t>Закупка товаров, работ и услуг для государственных (муниципальных) нужд</t>
  </si>
  <si>
    <t>Иные закупки товаров, работ и услуг для обеспечения государственных (муниципальных) нужд</t>
  </si>
  <si>
    <t>Иные бюджетные ассигнования</t>
  </si>
  <si>
    <t>Уплата налогов, сборов и иных платежей</t>
  </si>
  <si>
    <t xml:space="preserve"> Социальное обеспечение и иные выплаты населению</t>
  </si>
  <si>
    <t>Расходы на выплаты персоналу казенных учреждений</t>
  </si>
  <si>
    <t xml:space="preserve"> Финансовое обеспечение и (или) возмещение расходов, связанных с созданием условий для показа национальных фильмов</t>
  </si>
  <si>
    <t xml:space="preserve"> Предоставление услуг по проведению мероприятий в сфере культуры</t>
  </si>
  <si>
    <t>Муниципальная  программа «Развитие культуры городского поселения "Город Кременки"</t>
  </si>
  <si>
    <t>Муниципальная  программа "Социальная поддержка граждан городского поселения "Город Кременки"</t>
  </si>
  <si>
    <t>0310000000</t>
  </si>
  <si>
    <t>0310300000</t>
  </si>
  <si>
    <t>0310100000</t>
  </si>
  <si>
    <t>0310200000</t>
  </si>
  <si>
    <t xml:space="preserve">Муниципальная  программа "Обеспечение  доступным и комфортным жильем и коммунальными услугами населения города Кременки" </t>
  </si>
  <si>
    <t>Подпрограмма "Капитальный ремонт муниципального жилого фонда"</t>
  </si>
  <si>
    <t>05Д0000000</t>
  </si>
  <si>
    <t>0500000000</t>
  </si>
  <si>
    <t>Муниципальная программа  "Безопасность жизнедеятельности на территории городского поселения "Город Кременки""</t>
  </si>
  <si>
    <t xml:space="preserve">Муниципальная  программа «Развитие физической культуры и спорта городского поселения «Город Кременки» </t>
  </si>
  <si>
    <t>Муниципальная программа  «Развитие дорожного хозяйства  ГП «Город Кремёнки»</t>
  </si>
  <si>
    <t>2420000000</t>
  </si>
  <si>
    <t xml:space="preserve">Муниципальная  программа "Формирование современной городской среды" </t>
  </si>
  <si>
    <t>Муниципальная программа "Управление имущественным комплексом ГП "Город Кременки"</t>
  </si>
  <si>
    <t>МП "Кадровая политика городского поселения "Город Кременки""</t>
  </si>
  <si>
    <t xml:space="preserve">Муниципальная программа «Совершенствование системы управления общественными финансами городского поселения «Город Кременки»» </t>
  </si>
  <si>
    <t>Мероприятия в области средств массовой информации</t>
  </si>
  <si>
    <t xml:space="preserve">Муниципальная  программа "Благоустройство территории городского поселения  "Город Кременки" </t>
  </si>
  <si>
    <t>Непрограммные расходы федеральных органов исполнительной власти</t>
  </si>
  <si>
    <t>Всего расходов</t>
  </si>
  <si>
    <t>Непрограмные мероприятия в области телевидения и радиовещания</t>
  </si>
  <si>
    <t>4800000000</t>
  </si>
  <si>
    <t>Уточненный годовой план</t>
  </si>
  <si>
    <t>00011400000000000000</t>
  </si>
  <si>
    <t>00311406013130000430</t>
  </si>
  <si>
    <t>00311607010130000140</t>
  </si>
  <si>
    <t>00311610123010131140</t>
  </si>
  <si>
    <t>00020200000000000000</t>
  </si>
  <si>
    <t>00320219999130165150</t>
  </si>
  <si>
    <t>НАЛОГОВЫЕ И НЕНАЛОГОВЫЕ ДОХОДЫ</t>
  </si>
  <si>
    <t>НАЛОГИ НА ПРИБЫЛЬ, ДОХОДЫ</t>
  </si>
  <si>
    <t>Налог на доходы физических лиц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</si>
  <si>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227,227 и 228 Налогового кодекса Российской Федерации.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</si>
  <si>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</si>
  <si>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Налог на доходы физических лиц с доходов,  полученных физическими лицами в соответствии со статьей 228 Налогового Кодекса Российской Федерации</t>
  </si>
  <si>
    <t>НАЛОГИ НА ТОВАРЫ (РАБОТЫ, УСЛУГИ), РЕАЛИЗУЕМЫЕ НА ТЕРРИТОРИИ РОССИЙСКОЙ ФЕДЕРАЦИИ</t>
  </si>
  <si>
    <t>Акцизы по подакцизным товарам (продукции), производимым на территории Российской Федерации</t>
  </si>
  <si>
    <t>НАЛОГИ НА СОВОКУПНЫЙ ДОХОД</t>
  </si>
  <si>
    <t>Налог, взимаемый в связи с применением упрощенной системы налогообложения</t>
  </si>
  <si>
    <t>Налог, взимаемый с налогоплательщиков, выбравших в качестве объекта налогообложения  доходы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</si>
  <si>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</si>
  <si>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НАЛОГИ НА ИМУЩЕСТВО</t>
  </si>
  <si>
    <t>Налог на имущество физических лиц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</si>
  <si>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</si>
  <si>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Земельный налог</t>
  </si>
  <si>
    <t>Земельный налог с организаций, обладающих земельным участком, расположенным в границах городских поселений</t>
  </si>
  <si>
    <t>Земельный налог с физических лиц, обладающих земельным участком, расположенным в границах городских поселений</t>
  </si>
  <si>
    <t>ДОХОДЫ ОТ ИСПОЛЬЗОВАНИЯ ИМУЩЕСТВА, НАХОДЯЩЕГОСЯ В ГОСУДАРСТВЕННОЙ И МУНИЦИПАЛЬНОЙ СОБСТВЕННОСТИ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</si>
  <si>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</si>
  <si>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Доходы, полученные в виде арендной платы, а также средства от продажи права на заключение договоров аренды за земли, находящиеся в собственности городских поселений ( за исключением земельных участков муниципальных автономных учреждений, а также земельных участков муниципальных унитарных предприятий в том числе казенных)</t>
  </si>
  <si>
    <t>Доходы от сдачи в аренду имущества, находящегося а оперативном управлении органов управления городских поселений и созданных ими учреждений и в хозяйственном ведении муниципальных унитарных предприятий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</si>
  <si>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</si>
  <si>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ДОХОДЫ ОТ ОКАЗАНИЯ ПЛАТНЫХ УСЛУГ И КОМПЕНСАЦИИ ЗАТРАТ ГОСУДАРСТВА</t>
  </si>
  <si>
    <t>Прочие доходы от оказания платных услуг (работ) получателями средств бюджетов поселений</t>
  </si>
  <si>
    <t>Прочие доходы от компенсации затрат бюджетов городских поселений</t>
  </si>
  <si>
    <t>ДОХОДЫ ОТ ПРОДАЖИ МАТЕРИАЛЬНЫХ И НЕМАТЕРИАЛЬНЫХ АКТИВОВ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</si>
  <si>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</si>
  <si>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ШТРАФЫ, САНКЦИИ, ВОЗМЕЩЕНИЕ УЩЕРБА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</si>
  <si>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городского поселения</t>
  </si>
  <si>
    <t>Доходы от денежных взысканий (штрафов), поступающие в счет погашения задолженности, образовавшейся до 01 января 2020 года, подлежащие зачислению в бюджет муниципального образования по нормативам, действовавшим в 2019 году в доходы бюджетов городских поселений за исключением доходов, направляемых на формирование муниципального дорожного фонда, направляемых на формирование муниципального дорожного фонда, а также иных платежей в случае принятия решения финансовым органом муниципального образования о раздельном учете задолженности)</t>
  </si>
  <si>
    <t>ПРОЧИЕ НЕНАЛОГОВЫЕ ДОХОДЫ</t>
  </si>
  <si>
    <t>Прочие неналоговые доходы бюджетов городских поселений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</si>
  <si>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</si>
  <si>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</si>
  <si>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Дотация бюджетам поселений на выравнивание уровня бюджетной обеспеченности за счет средств областного бюджета</t>
  </si>
  <si>
    <t>Прочие дотации на стимулирование руководителей исполнительно-распорядительных органов муниципальных образований области</t>
  </si>
  <si>
    <t>Субсидии бюджетам городских поселений на реализацию программ формирования современной городской среды</t>
  </si>
  <si>
    <t>Субвенции бюджетам городских поселений на осуществление первичного воинского учета на территориях, где отсутствуют военные комиссариаты</t>
  </si>
  <si>
    <t>Межбюджетные трансферты, передаваемые бюджетам городских поселений для компенсации дополнительных расходов, возникших в результате решений, принятых органами власти другого уровня, за счет средств бюджета муниципального района</t>
  </si>
  <si>
    <t>ПРОЧИЕ БЕЗВОЗМЕЗДНЫЕ ПОСТУПЛЕНИЯ</t>
  </si>
  <si>
    <t>Прочие безвозмездные поступления в бюджеты городских поселений</t>
  </si>
  <si>
    <t>310</t>
  </si>
  <si>
    <t>540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</si>
  <si>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</si>
  <si>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Центральный аппарат</t>
  </si>
  <si>
    <t>Межбюджетные трансферты</t>
  </si>
  <si>
    <t>Кадровый потенциал учреждений и повышение заинтересованности муниципальных служащих в качестве оказываемых услуг</t>
  </si>
  <si>
    <t>Выполнение других обязательств государства</t>
  </si>
  <si>
    <t>Социальное обеспечение и иные выплаты населению</t>
  </si>
  <si>
    <t>Осуществление первичного воинского учета на территориях, где отсутствуют военные комиссариаты</t>
  </si>
  <si>
    <t>Реализация мероприятий по взаимодействию с муниципальным районом</t>
  </si>
  <si>
    <t>Развитие системы организации движения транспортных средств и пешеходов и повышение безопасности дорожных условий</t>
  </si>
  <si>
    <t>Реализация мероприятий в области земельных отношений</t>
  </si>
  <si>
    <t>Обеспечение мероприятий по капитальному ремонту многоквартирных домов</t>
  </si>
  <si>
    <t>Расходы на обеспечение деятельности (оказание услуг) муниципальных учреждений</t>
  </si>
  <si>
    <t>Финансовое обеспечение и (или) возмещение расходов, связанных с созданием условий для показа национальных фильмов</t>
  </si>
  <si>
    <t>Предоставление услуг по проведению мероприятий в сфере культуры</t>
  </si>
  <si>
    <t>Организация предоставления дополнительных социальных гарантий отдельным категориям граждан</t>
  </si>
  <si>
    <t>Публичные нормативные социальные выплаты гражданам</t>
  </si>
  <si>
    <t>Мероприятия в области социальной политики</t>
  </si>
  <si>
    <t>Предоставление субсидий бюджетным, автономным учреждениям и иным некоммерческим организациям</t>
  </si>
  <si>
    <t>Субсидии некоммерческим организациям (за исключением государственных (муниципальных) учреждений)</t>
  </si>
  <si>
    <t>Мероприятия в области физической культуры и спорта</t>
  </si>
  <si>
    <t>Субсидии автономным учреждениям</t>
  </si>
  <si>
    <t>Стимулирование руководителей исполнительно-распределительных органов муниципальных образований</t>
  </si>
  <si>
    <t>Средства на обеспечение расходных обязательств муниципальных образований Калужской области</t>
  </si>
  <si>
    <t>Безвозмездные перечисления некоммерческим организациям и физическим лицам - производителям товаров, работ и услуг на производство</t>
  </si>
  <si>
    <t>Реализация программ формирования современной городской среды</t>
  </si>
  <si>
    <t>Средства, передаваемые для компенсации дополнительных расходов, возникших в результате решений, принятых органами власти другого уровня</t>
  </si>
  <si>
    <t xml:space="preserve"> Реализация программ формирования современной городской среды</t>
  </si>
  <si>
    <t>Оказание мер социальной поддержки по оплате жилищно-коммунальных услуг работникам культуры в соответствии с Законом Калужской области от 30.12.2004 №13-ОЗ</t>
  </si>
  <si>
    <t>Реализация мероприятий</t>
  </si>
  <si>
    <t>Основное мероприятие "Физическая культура и спорт"</t>
  </si>
  <si>
    <t>Реализация мероприятий подпрограммы "Совершенствование и развитие сети автомобильных дорог на 2014-2020 годы" поселения за счет средств дорожного фонда</t>
  </si>
  <si>
    <t>Реализация мероприятий подпрограммы "Совершенствование и развитие сети автомобильных дорог" поселения</t>
  </si>
  <si>
    <t>Глава местной администрации (исполнительно-распределительного органа муниципального образования)</t>
  </si>
  <si>
    <t>Иные выплаты текущего характера физическим лицам</t>
  </si>
  <si>
    <t>Поддержка средств массовой информации</t>
  </si>
  <si>
    <t>00311602020020000140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</si>
  <si>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</si>
  <si>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Инициативные платежи, зачисляемые в бюджеты городских поселений</t>
  </si>
  <si>
    <t>00311715030130000150</t>
  </si>
  <si>
    <t xml:space="preserve"> Прочие субсидии бюджетам муниципальных образований на реализацию проектов развития общественной инфраструктуры муниципальных образований, основанных на местных инициативах</t>
  </si>
  <si>
    <t>00320229999130258150</t>
  </si>
  <si>
    <t>Единица измерения: руб.</t>
  </si>
  <si>
    <t>Вед.</t>
  </si>
  <si>
    <t>Разд.</t>
  </si>
  <si>
    <t>КОСГУ</t>
  </si>
  <si>
    <t>000</t>
  </si>
  <si>
    <t>0000</t>
  </si>
  <si>
    <t>0000000000</t>
  </si>
  <si>
    <t>0100</t>
  </si>
  <si>
    <t>0103</t>
  </si>
  <si>
    <t>121</t>
  </si>
  <si>
    <t>211</t>
  </si>
  <si>
    <t>129</t>
  </si>
  <si>
    <t>213</t>
  </si>
  <si>
    <t>244</t>
  </si>
  <si>
    <t>226</t>
  </si>
  <si>
    <t>346</t>
  </si>
  <si>
    <t>0104</t>
  </si>
  <si>
    <t>266</t>
  </si>
  <si>
    <t>221</t>
  </si>
  <si>
    <t>222</t>
  </si>
  <si>
    <t>223</t>
  </si>
  <si>
    <t>225</t>
  </si>
  <si>
    <t>247</t>
  </si>
  <si>
    <t>5100700150</t>
  </si>
  <si>
    <t>0113</t>
  </si>
  <si>
    <t>112</t>
  </si>
  <si>
    <t>212</t>
  </si>
  <si>
    <t>349</t>
  </si>
  <si>
    <t>296</t>
  </si>
  <si>
    <t>853</t>
  </si>
  <si>
    <t>292</t>
  </si>
  <si>
    <t>297</t>
  </si>
  <si>
    <t>0200</t>
  </si>
  <si>
    <t>0300</t>
  </si>
  <si>
    <t>0314</t>
  </si>
  <si>
    <t>0400</t>
  </si>
  <si>
    <t>0409</t>
  </si>
  <si>
    <t>0412</t>
  </si>
  <si>
    <t>0500</t>
  </si>
  <si>
    <t>0501</t>
  </si>
  <si>
    <t>0502</t>
  </si>
  <si>
    <t>246</t>
  </si>
  <si>
    <t>0503</t>
  </si>
  <si>
    <t>293</t>
  </si>
  <si>
    <t>0700</t>
  </si>
  <si>
    <t>0705</t>
  </si>
  <si>
    <t>0800</t>
  </si>
  <si>
    <t>0801</t>
  </si>
  <si>
    <t>51006S0240</t>
  </si>
  <si>
    <t>1000</t>
  </si>
  <si>
    <t>1001</t>
  </si>
  <si>
    <t>313</t>
  </si>
  <si>
    <t>264</t>
  </si>
  <si>
    <t>1003</t>
  </si>
  <si>
    <t>251</t>
  </si>
  <si>
    <t>1006</t>
  </si>
  <si>
    <t>633</t>
  </si>
  <si>
    <t>1100</t>
  </si>
  <si>
    <t>1101</t>
  </si>
  <si>
    <t>621</t>
  </si>
  <si>
    <t>241</t>
  </si>
  <si>
    <t>1200</t>
  </si>
  <si>
    <t>1201</t>
  </si>
  <si>
    <t>1202</t>
  </si>
  <si>
    <t>111</t>
  </si>
  <si>
    <t>113</t>
  </si>
  <si>
    <t>119</t>
  </si>
  <si>
    <t>243</t>
  </si>
  <si>
    <t>ВСЕГО РАСХОДОВ:</t>
  </si>
  <si>
    <t>Учреждение: ЖV020 Администрация городского поселения "Город Кременки"</t>
  </si>
  <si>
    <t>ОБЩЕГОСУДАРСТВЕННЫЕ ВОПРОСЫ</t>
  </si>
  <si>
    <t>Заработная плата</t>
  </si>
  <si>
    <t>Начисления на выплаты по оплате труда</t>
  </si>
  <si>
    <t>Увеличение стоимости прочих материальных запасов</t>
  </si>
  <si>
    <t>Прочие работы, услуги</t>
  </si>
  <si>
    <t>Социальные пособия и компенсации персоналу в денежной форме</t>
  </si>
  <si>
    <t>Услуги связи</t>
  </si>
  <si>
    <t>Транспортные услуги</t>
  </si>
  <si>
    <t>Коммунальные услуги</t>
  </si>
  <si>
    <t>Работы, услуги по содержанию имущества</t>
  </si>
  <si>
    <t>Увеличение стоимости основных средств</t>
  </si>
  <si>
    <t>Прочие несоциальные выплаты персоналу в денежной форме</t>
  </si>
  <si>
    <t>Увеличение стоимости прочих материальных запасов однократного применения</t>
  </si>
  <si>
    <t>Штрафы за нарушение законодательства о налогах и сборах, законодательства о страховых взносах</t>
  </si>
  <si>
    <t>Иные выплаты текущего характера организациям</t>
  </si>
  <si>
    <t>НАЦИОНАЛЬНАЯ ОБОРОНА</t>
  </si>
  <si>
    <t>НАЦИОНАЛЬНАЯ БЕЗОПАСНОСТЬ И ПРАВООХРАНИТЕЛЬНАЯ ДЕЯТЕЛЬНОСТЬ</t>
  </si>
  <si>
    <t>НАЦИОНАЛЬНАЯ ЭКОНОМИКА</t>
  </si>
  <si>
    <t>ЖИЛИЩНО-КОММУНАЛЬНОЕ ХОЗЯЙСТВО</t>
  </si>
  <si>
    <t>Штрафы за нарушение законодательства о закупках и нарушение условий контрактов (договоров)</t>
  </si>
  <si>
    <t>ОБРАЗОВАНИЕ</t>
  </si>
  <si>
    <t>КУЛЬТУРА, КИНЕМАТОГРАФИЯ</t>
  </si>
  <si>
    <t>Реализация проектов развития общественной инфраструктуры муниципальных образований, основанных на местных инициативах</t>
  </si>
  <si>
    <t>СОЦИАЛЬНАЯ ПОЛИТИКА</t>
  </si>
  <si>
    <t>Пенсии, пособия, выплачиваемые работодателями, нанимателями бывшим работникам</t>
  </si>
  <si>
    <t>ФИЗИЧЕСКАЯ КУЛЬТУРА И СПОРТ</t>
  </si>
  <si>
    <t>Безвозмездные перечисления (передачи) текущего характера сектора государственного управления</t>
  </si>
  <si>
    <t>СРЕДСТВА МАССОВОЙ ИНФОРМАЦИИ</t>
  </si>
  <si>
    <t>Учреждение: ЖV021 Муниципальное казенное учреждение культуры "Кременковский Городской Дом Культуры."</t>
  </si>
  <si>
    <t>Учреждение: ЖV022 Муниципальное казённое учреждение культуры "Кремёнковская библиотека"</t>
  </si>
  <si>
    <t>Уточненная роспись/план</t>
  </si>
  <si>
    <t>Касс. расход</t>
  </si>
  <si>
    <t>123</t>
  </si>
  <si>
    <t>0400100410</t>
  </si>
  <si>
    <t>0400100420</t>
  </si>
  <si>
    <t>0400100430</t>
  </si>
  <si>
    <t>831</t>
  </si>
  <si>
    <t>3000107910</t>
  </si>
  <si>
    <t>30001S9111</t>
  </si>
  <si>
    <t>321</t>
  </si>
  <si>
    <t>262</t>
  </si>
  <si>
    <t>0710104030</t>
  </si>
  <si>
    <t>224</t>
  </si>
  <si>
    <t>Глава местной администрации (исполнительно-распорядительного органа муниципального образования)</t>
  </si>
  <si>
    <t>Перечисления текущего характера другим бюджетам бюджетной системы Российской Федерации</t>
  </si>
  <si>
    <t>Мероприятия, направленные на энергосбережение и повышение энергоэффективности в ГП "Город Кременки"</t>
  </si>
  <si>
    <t>Реализация мероприятий по строительству, техническому перевооружению, модернизации и ремонту отопительных котельных с применением энергосберегающих оборудования и технологий; реконструкции, теплоизоляции и ремонту тепловых сетей и сетей горячего водоснабжения с применением современных технологий и материалов; организации систем индивидуального поквартирного теплоснабжения; внедрению энергосберегающих технологий и закупке оборудования в сфере жилищно-коммунального хозяйства</t>
  </si>
  <si>
    <t>Пособия по социальной помощи населению в денежной форме</t>
  </si>
  <si>
    <t>Организация временного трудоустройства несовершеннолетних граждан</t>
  </si>
  <si>
    <t>Арендная плата за пользование имуществом (за исключением земельных участков и других обособленных природных объектов)</t>
  </si>
  <si>
    <t>Код</t>
  </si>
  <si>
    <t>Уточненный план на год</t>
  </si>
  <si>
    <t>18210102010013000110</t>
  </si>
  <si>
    <t>18210102030013000110</t>
  </si>
  <si>
    <t>18210102080011000110</t>
  </si>
  <si>
    <t>18210501011013000110</t>
  </si>
  <si>
    <t>18210501012011000110</t>
  </si>
  <si>
    <t>00011105000000000000</t>
  </si>
  <si>
    <t>00011109000000000000</t>
  </si>
  <si>
    <t>00011301000000000000</t>
  </si>
  <si>
    <t>00011302000000000000</t>
  </si>
  <si>
    <t>00011406000000000000</t>
  </si>
  <si>
    <t>00011602000000000000</t>
  </si>
  <si>
    <t>00011607000000000000</t>
  </si>
  <si>
    <t>00011610000000000000</t>
  </si>
  <si>
    <t>00011705000000000000</t>
  </si>
  <si>
    <t>00011715000000000000</t>
  </si>
  <si>
    <t>00020215000000000000</t>
  </si>
  <si>
    <t>00020229000000000000</t>
  </si>
  <si>
    <t>00020235000000000000</t>
  </si>
  <si>
    <t>00020249000000000000</t>
  </si>
  <si>
    <t>00320249999130030150</t>
  </si>
  <si>
    <t>00320249999130286150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</si>
  <si>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</si>
  <si>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Налог на доходы физических лиц части суммы налога, превышающей 650 000 рублей, относящейся к части налоговой базы, превышающей 5 000 000 рублей</t>
  </si>
  <si>
    <t>Налог, взимаемый с налогоплательщиков, выбравших в качестве объекта налогооблажения доходы (за налоговые периоды,истекшие до 01 января 2011 года)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</si>
  <si>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</si>
  <si>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</si>
  <si>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оказания платных услуг (работ)</t>
  </si>
  <si>
    <t>Доходы от компенсации затрат государства</t>
  </si>
  <si>
    <t>Доходы от продажи земельных участков, находящихся в государственной и муниципальной собственности</t>
  </si>
  <si>
    <t>Денежные взыскания (штрафы) за нарушение антимонопольного законодательства в сфере конкуренции на товарных рынках, защиты конкуренции на рынке финансовых услуг, законодательства о естественных монополиях и законодательства о государственном регулировании цен (тарифов)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</si>
  <si>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</si>
  <si>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Платежи в целях возмещения причиненного ущерба (убытков)</t>
  </si>
  <si>
    <t>Прочие неналоговые доходы</t>
  </si>
  <si>
    <t>Инициативные платежи</t>
  </si>
  <si>
    <t>Дотации на выравнивание бюджетной обеспеченности</t>
  </si>
  <si>
    <t>Субсидии бюджетам за счет средств резервного фонда Президента Российской Федерации</t>
  </si>
  <si>
    <t>Прочие субсидии бюджетам муниципальных образований на реализацию проектов развития общественной инфраструктуры муниципальных образований, основанных на местных инициативах</t>
  </si>
  <si>
    <t>Субвенции бюджетам бюджетной системы Российской Федерации</t>
  </si>
  <si>
    <t>Межбюджетные трансферты, передаваемые бюджетам, за счет средств резервного фонда Президента Российской Федерации</t>
  </si>
  <si>
    <t>Иные межбюджетные трансферты бюджетам поселений из бюджета МО "Жуковский район" в рамках МП "Энергосбережение и повышение энергоэффективности в Жуковском районе"</t>
  </si>
  <si>
    <t>Прочие межбюджетные трансферты бюджетам муниципальных образований на реализацию мероприятий по строительству, техническому перевооружению, модернизации и ремонту отопительных котельных с применением энергосберегающих оборудования и технологий; реконструкции, теплоизоляции и ремонту тепловых сетей и сетей горячего водоснабжения с применением современных технологий и материалов; организации систем индивидуального поквартирного теплоснабжения; внедрению энергосберегающих технологий и закупке оборудования в сфере жилищно-коммунального хозяйства</t>
  </si>
  <si>
    <t>МП "Совершенствование системы муниципального управления и создание условий муниципальной службы в ГП "Город Кременки"</t>
  </si>
  <si>
    <t>0400100000</t>
  </si>
  <si>
    <t>Исполнение судебных актов</t>
  </si>
  <si>
    <t xml:space="preserve">Муниципальная программа "Энергосбережение и повышение энергоэффективности  ГП "Город Кременки" </t>
  </si>
  <si>
    <t>МП "Развитие рынка труда"</t>
  </si>
  <si>
    <t>5.</t>
  </si>
  <si>
    <t xml:space="preserve">Распределение бюджетных ассигнований местного бюджета по разделам, подразделам, целевым статьям (муниципальным программам и непрограмным направлениям деятельности) группам и подгруппам видов расходов классификации расходов </t>
  </si>
  <si>
    <t xml:space="preserve">Приложение № 1                                                                                    к Решению Городской Думы Городского поселения "Город Кремёнки"  "Об исполнении бюджета МО ГП "Город Кременки" за 2023 год"       </t>
  </si>
  <si>
    <t>ИСПОЛНЕНИЕ ДОХОДОВ БЮДЖЕТА                                                                                                                                                                        МО ГП "ГОРОД КРЕМЕНКИ" ПО КОДАМ КЛАССИФИКАЦИИ ДОХОДОВ БЮДЖЕТОВ                                                             за 2023 год</t>
  </si>
  <si>
    <t>Ведомственная структура расходов бюджета МО ГП "Город Кременки" за 2023 год</t>
  </si>
  <si>
    <t xml:space="preserve">Приложение № 3                                                                                   к Решению Городской Думы Городского поселения "Город Кремёнки"  "Об исполнении бюджета МО ГП "Город Кременки" за 2023 год"       </t>
  </si>
  <si>
    <t xml:space="preserve">Приложение № 4                                                                                  к Решению Городской Думы Городского поселения "Город Кремёнки"  "Об исполнении бюджета МО ГП "Город Кременки" за 2023 год"       </t>
  </si>
  <si>
    <t>Межбюджетные трансферты, полученные из других бюджетов, в бюджет МО ГП "Город Кременки" в 2023 году</t>
  </si>
  <si>
    <t xml:space="preserve">Приложение № 5                                                                                                          к Решению Городской Думы Городского поселения "Город Кремёнки"  "Об исполнении бюджета МО ГП "Город Кременки" за 2023 год"       </t>
  </si>
  <si>
    <t xml:space="preserve">Приложение № 6                                                                                                         к Решению Городской Думы Городского поселения "Город Кремёнки"  "Об исполнении бюджета МО ГП "Город Кременки" за 2023 год"       </t>
  </si>
  <si>
    <t>Межбюджетные трансферты, предоставленные из бюджета МО ГП "Город Кременки" в 2023 году</t>
  </si>
  <si>
    <t xml:space="preserve">Приложение № 7                                                                                                         к Решению Городской Думы Городского поселения "Город Кремёнки"  "Об исполнении бюджета МО ГП "Город Кременки" за 2023 год"       </t>
  </si>
  <si>
    <t>Исполнение источников финансирования дефицита бюджета МО ГП "Город Кременки" по кодам классификации источников финансирования дефицита бюджета за 2023 год</t>
  </si>
  <si>
    <t xml:space="preserve">Приложение № 8                                                                                                         к Решению Городской Думы Городского поселения "Город Кремёнки"  "Об исполнении бюджета МО ГП "Город Кременки" за 2023 год"       </t>
  </si>
  <si>
    <t xml:space="preserve">Исполнение бюджета МО ГП "Город Кремёнки" за 2023 год по разделам и подразделам  классификации расходов бюджетов </t>
  </si>
  <si>
    <t>ДопКласс</t>
  </si>
  <si>
    <t>18210102130011000110</t>
  </si>
  <si>
    <t>18210102140011000110</t>
  </si>
  <si>
    <t>18210302231010000110</t>
  </si>
  <si>
    <t>18210302241010000110</t>
  </si>
  <si>
    <t>18210302251010000110</t>
  </si>
  <si>
    <t>18210302261010000110</t>
  </si>
  <si>
    <t>18210601030133000110</t>
  </si>
  <si>
    <t>00320229999130276150</t>
  </si>
  <si>
    <t>00320245454130000150</t>
  </si>
  <si>
    <t>00320249999130441150</t>
  </si>
  <si>
    <t>Исполнено за 2023 год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</si>
  <si>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налогу (сбору) согласно законодательству Российской Федерации)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</si>
  <si>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</si>
  <si>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 (сумма платежа (перерасчеты, недоимка и задолженность по соответствующему платежу, в том числе по отмененному)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</si>
  <si>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</si>
  <si>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</si>
  <si>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</si>
  <si>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</si>
  <si>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Прочие субсидии бюджетам поселений на реализацию мероприятий подпрограммы "Совершенствование и развитие сети автомобильных дорог Калужской области"</t>
  </si>
  <si>
    <t>Межбюджетные трансферты бюджетам муниципальных образований Калужской области на создание модельных муниципальных библиотек</t>
  </si>
  <si>
    <t>Прочие межбюджетные трансферты на поощрение муниципальных образований Калужской области - победителей регионального этапа конкурса</t>
  </si>
  <si>
    <t>0400100440</t>
  </si>
  <si>
    <t>345</t>
  </si>
  <si>
    <t>0111</t>
  </si>
  <si>
    <t>5100407060</t>
  </si>
  <si>
    <t>870</t>
  </si>
  <si>
    <t>0400100560</t>
  </si>
  <si>
    <t>005600</t>
  </si>
  <si>
    <t>005300</t>
  </si>
  <si>
    <t>23-51180-00000-00000</t>
  </si>
  <si>
    <t>1020170660</t>
  </si>
  <si>
    <t>11</t>
  </si>
  <si>
    <t>24201S5000</t>
  </si>
  <si>
    <t>850000</t>
  </si>
  <si>
    <t>891110</t>
  </si>
  <si>
    <t>2355550X121310000000</t>
  </si>
  <si>
    <t>002400</t>
  </si>
  <si>
    <t>0707</t>
  </si>
  <si>
    <t>4700100710</t>
  </si>
  <si>
    <t>1120100560</t>
  </si>
  <si>
    <t>344</t>
  </si>
  <si>
    <t>111A154540</t>
  </si>
  <si>
    <t>23-54540-00000-00000</t>
  </si>
  <si>
    <t xml:space="preserve">Приложение № 2                                                                                    к Решению Городской Думы Городского поселения "Город Кремёнки"  "Об исполнении бюджета МО ГП "Город Кременки" за 2023 год"       </t>
  </si>
  <si>
    <t>Увеличение стоимости мягкого инвентаря</t>
  </si>
  <si>
    <t>Резервные фонды</t>
  </si>
  <si>
    <t>Управление резервным фондом Администрации ГП "Город Кременки"</t>
  </si>
  <si>
    <t>Поощрение муниципальных образований Калужской области - победителей регионального этапа конкурса</t>
  </si>
  <si>
    <t>Стимулирование руководителей исполнительно-распорядительных органов муниципальных образований области</t>
  </si>
  <si>
    <t>Осуществление полномочий по первичному воинскому учёту органами местного самоуправления поселений, муниципальных и городских округов</t>
  </si>
  <si>
    <t>Реализация мероприятий подпрограммы "Совершенствование и развитие сети автомобильных дорог Калужской области"</t>
  </si>
  <si>
    <t>Реализация инициативных проектов</t>
  </si>
  <si>
    <t>Молодежная политика</t>
  </si>
  <si>
    <t>Увеличение стоимости строительных материалов</t>
  </si>
  <si>
    <t>Создание модельных муниципальных библиотек</t>
  </si>
  <si>
    <t>Исполнение бюджета МО ГП  "Город Кременки" по целевым статьям (муниципальным программам и непрограмным направлениям деятельности), группам и подгруппам видов расходов классификации расходов бюджета за 2023 год</t>
  </si>
  <si>
    <t>Резевные фонды</t>
  </si>
  <si>
    <t>Всего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</si>
</sst>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3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rgb="FF000000"/>
      <name val="Arial Cyr"/>
      <family val="2"/>
    </font>
    <font>
      <b/>
      <sz val="12"/>
      <color rgb="FF000000"/>
      <name val="Arial Cyr"/>
      <family val="2"/>
    </font>
    <font>
      <b/>
      <sz val="10"/>
      <color rgb="FF000000"/>
      <name val="Arial CYR"/>
      <family val="2"/>
    </font>
    <font>
      <b/>
      <sz val="16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sz val="12"/>
      <name val="Times New Roman"/>
      <family val="1"/>
      <charset val="204"/>
    </font>
    <font>
      <sz val="13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 Cyr"/>
      <charset val="204"/>
    </font>
    <font>
      <b/>
      <sz val="10"/>
      <color rgb="FF000000"/>
      <name val="Times New Roman"/>
      <family val="1"/>
      <charset val="204"/>
    </font>
    <font>
      <sz val="8"/>
      <color rgb="FF000000"/>
      <name val="Cambria"/>
      <family val="2"/>
    </font>
    <font>
      <sz val="9"/>
      <color rgb="FF000000"/>
      <name val="Cambria"/>
      <family val="2"/>
    </font>
    <font>
      <sz val="12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color rgb="FF000000"/>
      <name val="Arial Cyr"/>
    </font>
    <font>
      <b/>
      <sz val="10"/>
      <color rgb="FF000000"/>
      <name val="Arial Cyr"/>
    </font>
    <font>
      <sz val="11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2"/>
    </font>
    <font>
      <b/>
      <sz val="10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name val="Calibri"/>
      <family val="2"/>
      <scheme val="minor"/>
    </font>
    <font>
      <b/>
      <sz val="12"/>
      <color rgb="FF000000"/>
      <name val="Arial Cyr"/>
    </font>
    <font>
      <sz val="11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CFFFF"/>
      </patternFill>
    </fill>
    <fill>
      <patternFill patternType="solid">
        <fgColor theme="0"/>
        <bgColor indexed="64"/>
      </patternFill>
    </fill>
    <fill>
      <patternFill patternType="solid">
        <fgColor rgb="FFC0C0C0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72">
    <xf numFmtId="0" fontId="0" fillId="0" borderId="0"/>
    <xf numFmtId="43" fontId="1" fillId="0" borderId="0" applyFont="0" applyFill="0" applyBorder="0" applyAlignment="0" applyProtection="0"/>
    <xf numFmtId="0" fontId="2" fillId="0" borderId="0">
      <alignment wrapText="1"/>
    </xf>
    <xf numFmtId="0" fontId="2" fillId="0" borderId="0"/>
    <xf numFmtId="0" fontId="3" fillId="0" borderId="0">
      <alignment horizontal="center" wrapText="1"/>
    </xf>
    <xf numFmtId="0" fontId="3" fillId="0" borderId="0">
      <alignment horizontal="center"/>
    </xf>
    <xf numFmtId="0" fontId="2" fillId="0" borderId="0">
      <alignment horizontal="right"/>
    </xf>
    <xf numFmtId="0" fontId="2" fillId="0" borderId="1">
      <alignment horizontal="center" vertical="center" wrapText="1"/>
    </xf>
    <xf numFmtId="0" fontId="2" fillId="0" borderId="1">
      <alignment horizontal="center" vertical="center" wrapText="1"/>
    </xf>
    <xf numFmtId="0" fontId="2" fillId="0" borderId="1">
      <alignment horizontal="center" vertical="center" wrapText="1"/>
    </xf>
    <xf numFmtId="0" fontId="2" fillId="0" borderId="1">
      <alignment horizontal="center" vertical="center" wrapText="1"/>
    </xf>
    <xf numFmtId="0" fontId="2" fillId="0" borderId="1">
      <alignment horizontal="center" vertical="center" wrapText="1"/>
    </xf>
    <xf numFmtId="0" fontId="2" fillId="0" borderId="1">
      <alignment horizontal="center" vertical="center" wrapText="1"/>
    </xf>
    <xf numFmtId="0" fontId="2" fillId="0" borderId="1">
      <alignment horizontal="center" vertical="center" wrapText="1"/>
    </xf>
    <xf numFmtId="0" fontId="2" fillId="0" borderId="1">
      <alignment horizontal="center" vertical="center" wrapText="1"/>
    </xf>
    <xf numFmtId="0" fontId="2" fillId="0" borderId="1">
      <alignment horizontal="center" vertical="center" wrapText="1"/>
    </xf>
    <xf numFmtId="0" fontId="2" fillId="0" borderId="1">
      <alignment horizontal="center" vertical="center" wrapText="1"/>
    </xf>
    <xf numFmtId="0" fontId="2" fillId="0" borderId="1">
      <alignment horizontal="center" vertical="center" wrapText="1"/>
    </xf>
    <xf numFmtId="0" fontId="2" fillId="0" borderId="1">
      <alignment horizontal="center" vertical="center" wrapText="1"/>
    </xf>
    <xf numFmtId="0" fontId="2" fillId="0" borderId="1">
      <alignment horizontal="center" vertical="center" wrapText="1"/>
    </xf>
    <xf numFmtId="0" fontId="2" fillId="0" borderId="1">
      <alignment horizontal="center" vertical="center" wrapText="1"/>
    </xf>
    <xf numFmtId="0" fontId="2" fillId="0" borderId="1">
      <alignment horizontal="center" vertical="center" wrapText="1"/>
    </xf>
    <xf numFmtId="0" fontId="2" fillId="0" borderId="1">
      <alignment horizontal="center" vertical="center" wrapText="1"/>
    </xf>
    <xf numFmtId="0" fontId="2" fillId="0" borderId="1">
      <alignment horizontal="center" vertical="center" wrapText="1"/>
    </xf>
    <xf numFmtId="0" fontId="2" fillId="0" borderId="1">
      <alignment horizontal="center" vertical="center" wrapText="1"/>
    </xf>
    <xf numFmtId="0" fontId="2" fillId="0" borderId="1">
      <alignment horizontal="center" vertical="center" wrapText="1"/>
    </xf>
    <xf numFmtId="0" fontId="2" fillId="0" borderId="1">
      <alignment horizontal="center" vertical="center" wrapText="1"/>
    </xf>
    <xf numFmtId="0" fontId="2" fillId="0" borderId="1">
      <alignment horizontal="center" vertical="center" wrapText="1"/>
    </xf>
    <xf numFmtId="0" fontId="2" fillId="0" borderId="1">
      <alignment horizontal="center" vertical="center" wrapText="1"/>
    </xf>
    <xf numFmtId="0" fontId="2" fillId="0" borderId="1">
      <alignment horizontal="center" vertical="center" wrapText="1"/>
    </xf>
    <xf numFmtId="0" fontId="4" fillId="0" borderId="1">
      <alignment vertical="top" wrapText="1"/>
    </xf>
    <xf numFmtId="1" fontId="2" fillId="0" borderId="1">
      <alignment horizontal="center" vertical="top" shrinkToFit="1"/>
    </xf>
    <xf numFmtId="4" fontId="4" fillId="3" borderId="1">
      <alignment horizontal="right" vertical="top" shrinkToFit="1"/>
    </xf>
    <xf numFmtId="10" fontId="4" fillId="3" borderId="1">
      <alignment horizontal="right" vertical="top" shrinkToFit="1"/>
    </xf>
    <xf numFmtId="4" fontId="2" fillId="0" borderId="1">
      <alignment horizontal="right" vertical="top" shrinkToFit="1"/>
    </xf>
    <xf numFmtId="10" fontId="2" fillId="0" borderId="1">
      <alignment horizontal="right" vertical="top" shrinkToFit="1"/>
    </xf>
    <xf numFmtId="0" fontId="4" fillId="0" borderId="1">
      <alignment horizontal="left"/>
    </xf>
    <xf numFmtId="4" fontId="4" fillId="2" borderId="1">
      <alignment horizontal="right" vertical="top" shrinkToFit="1"/>
    </xf>
    <xf numFmtId="10" fontId="4" fillId="2" borderId="1">
      <alignment horizontal="right" vertical="top" shrinkToFit="1"/>
    </xf>
    <xf numFmtId="0" fontId="2" fillId="0" borderId="0">
      <alignment horizontal="left" wrapText="1"/>
    </xf>
    <xf numFmtId="0" fontId="15" fillId="0" borderId="0"/>
    <xf numFmtId="0" fontId="17" fillId="0" borderId="6">
      <alignment horizontal="center" vertical="center" wrapText="1"/>
    </xf>
    <xf numFmtId="49" fontId="18" fillId="0" borderId="1">
      <alignment vertical="center" wrapText="1"/>
    </xf>
    <xf numFmtId="0" fontId="3" fillId="0" borderId="0">
      <alignment horizontal="center" wrapText="1"/>
    </xf>
    <xf numFmtId="0" fontId="21" fillId="0" borderId="0">
      <alignment horizontal="right"/>
    </xf>
    <xf numFmtId="0" fontId="22" fillId="0" borderId="1">
      <alignment vertical="top" wrapText="1"/>
    </xf>
    <xf numFmtId="10" fontId="22" fillId="3" borderId="1">
      <alignment horizontal="right" vertical="top" shrinkToFit="1"/>
    </xf>
    <xf numFmtId="0" fontId="31" fillId="0" borderId="0"/>
    <xf numFmtId="0" fontId="21" fillId="0" borderId="0">
      <alignment wrapText="1"/>
    </xf>
    <xf numFmtId="0" fontId="21" fillId="0" borderId="0"/>
    <xf numFmtId="0" fontId="32" fillId="0" borderId="0">
      <alignment horizontal="center" wrapText="1"/>
    </xf>
    <xf numFmtId="0" fontId="32" fillId="0" borderId="0">
      <alignment horizontal="center"/>
    </xf>
    <xf numFmtId="0" fontId="21" fillId="0" borderId="0">
      <alignment horizontal="right"/>
    </xf>
    <xf numFmtId="0" fontId="21" fillId="0" borderId="1">
      <alignment horizontal="center" vertical="center" wrapText="1"/>
    </xf>
    <xf numFmtId="0" fontId="22" fillId="0" borderId="1">
      <alignment vertical="top" wrapText="1"/>
    </xf>
    <xf numFmtId="1" fontId="21" fillId="0" borderId="1">
      <alignment horizontal="center" vertical="top" shrinkToFit="1"/>
    </xf>
    <xf numFmtId="4" fontId="22" fillId="3" borderId="1">
      <alignment horizontal="right" vertical="top" shrinkToFit="1"/>
    </xf>
    <xf numFmtId="10" fontId="22" fillId="3" borderId="1">
      <alignment horizontal="right" vertical="top" shrinkToFit="1"/>
    </xf>
    <xf numFmtId="4" fontId="21" fillId="0" borderId="1">
      <alignment horizontal="right" vertical="top" shrinkToFit="1"/>
    </xf>
    <xf numFmtId="10" fontId="21" fillId="0" borderId="1">
      <alignment horizontal="right" vertical="top" shrinkToFit="1"/>
    </xf>
    <xf numFmtId="0" fontId="22" fillId="0" borderId="1">
      <alignment horizontal="left"/>
    </xf>
    <xf numFmtId="4" fontId="22" fillId="2" borderId="1">
      <alignment horizontal="right" vertical="top" shrinkToFit="1"/>
    </xf>
    <xf numFmtId="10" fontId="22" fillId="2" borderId="1">
      <alignment horizontal="right" vertical="top" shrinkToFit="1"/>
    </xf>
    <xf numFmtId="0" fontId="21" fillId="0" borderId="0">
      <alignment horizontal="left" wrapText="1"/>
    </xf>
    <xf numFmtId="0" fontId="31" fillId="0" borderId="0"/>
    <xf numFmtId="0" fontId="31" fillId="0" borderId="0"/>
    <xf numFmtId="0" fontId="31" fillId="0" borderId="0"/>
    <xf numFmtId="0" fontId="33" fillId="0" borderId="0"/>
    <xf numFmtId="0" fontId="33" fillId="0" borderId="0"/>
    <xf numFmtId="0" fontId="34" fillId="5" borderId="0"/>
    <xf numFmtId="1" fontId="21" fillId="0" borderId="1">
      <alignment horizontal="left" vertical="top" wrapText="1" indent="2"/>
    </xf>
    <xf numFmtId="0" fontId="21" fillId="0" borderId="0">
      <alignment vertical="top"/>
    </xf>
  </cellStyleXfs>
  <cellXfs count="180">
    <xf numFmtId="0" fontId="0" fillId="0" borderId="0" xfId="0"/>
    <xf numFmtId="0" fontId="0" fillId="0" borderId="0" xfId="0" applyProtection="1">
      <protection locked="0"/>
    </xf>
    <xf numFmtId="1" fontId="5" fillId="0" borderId="0" xfId="0" applyNumberFormat="1" applyFont="1" applyAlignment="1" applyProtection="1">
      <alignment wrapText="1"/>
    </xf>
    <xf numFmtId="0" fontId="6" fillId="0" borderId="0" xfId="0" applyFont="1" applyAlignment="1">
      <alignment vertical="center" wrapText="1"/>
    </xf>
    <xf numFmtId="0" fontId="6" fillId="0" borderId="0" xfId="0" applyFont="1"/>
    <xf numFmtId="1" fontId="9" fillId="0" borderId="0" xfId="0" applyNumberFormat="1" applyFont="1" applyBorder="1" applyAlignment="1">
      <alignment wrapText="1"/>
    </xf>
    <xf numFmtId="1" fontId="9" fillId="0" borderId="0" xfId="0" applyNumberFormat="1" applyFont="1" applyBorder="1" applyAlignment="1">
      <alignment horizontal="center" wrapText="1"/>
    </xf>
    <xf numFmtId="1" fontId="10" fillId="0" borderId="0" xfId="0" applyNumberFormat="1" applyFont="1" applyBorder="1" applyAlignment="1">
      <alignment wrapText="1"/>
    </xf>
    <xf numFmtId="49" fontId="9" fillId="0" borderId="2" xfId="0" applyNumberFormat="1" applyFont="1" applyBorder="1" applyAlignment="1" applyProtection="1">
      <alignment horizontal="center" vertical="center" textRotation="90" wrapText="1"/>
    </xf>
    <xf numFmtId="49" fontId="12" fillId="0" borderId="2" xfId="0" applyNumberFormat="1" applyFont="1" applyBorder="1" applyAlignment="1" applyProtection="1">
      <alignment horizontal="center" vertical="center" wrapText="1"/>
    </xf>
    <xf numFmtId="1" fontId="12" fillId="0" borderId="2" xfId="0" applyNumberFormat="1" applyFont="1" applyBorder="1" applyAlignment="1">
      <alignment horizontal="center" vertical="center" wrapText="1"/>
    </xf>
    <xf numFmtId="49" fontId="9" fillId="0" borderId="2" xfId="0" applyNumberFormat="1" applyFont="1" applyBorder="1" applyAlignment="1" applyProtection="1">
      <alignment horizontal="center" vertical="top" wrapText="1"/>
    </xf>
    <xf numFmtId="4" fontId="13" fillId="0" borderId="2" xfId="0" applyNumberFormat="1" applyFont="1" applyBorder="1" applyAlignment="1" applyProtection="1">
      <alignment horizontal="right" vertical="top"/>
    </xf>
    <xf numFmtId="49" fontId="9" fillId="0" borderId="2" xfId="0" applyNumberFormat="1" applyFont="1" applyBorder="1" applyAlignment="1" applyProtection="1">
      <alignment horizontal="center" vertical="top"/>
    </xf>
    <xf numFmtId="4" fontId="9" fillId="0" borderId="2" xfId="0" applyNumberFormat="1" applyFont="1" applyBorder="1" applyAlignment="1" applyProtection="1">
      <alignment horizontal="right" vertical="top"/>
    </xf>
    <xf numFmtId="4" fontId="13" fillId="0" borderId="2" xfId="1" applyNumberFormat="1" applyFont="1" applyBorder="1" applyAlignment="1" applyProtection="1">
      <alignment vertical="top"/>
    </xf>
    <xf numFmtId="49" fontId="9" fillId="0" borderId="2" xfId="40" applyNumberFormat="1" applyFont="1" applyBorder="1" applyAlignment="1" applyProtection="1">
      <alignment horizontal="center" vertical="top"/>
    </xf>
    <xf numFmtId="4" fontId="9" fillId="0" borderId="2" xfId="1" applyNumberFormat="1" applyFont="1" applyBorder="1" applyAlignment="1" applyProtection="1">
      <alignment vertical="top"/>
    </xf>
    <xf numFmtId="49" fontId="9" fillId="0" borderId="2" xfId="40" applyNumberFormat="1" applyFont="1" applyBorder="1" applyAlignment="1" applyProtection="1">
      <alignment horizontal="center" vertical="top" wrapText="1"/>
    </xf>
    <xf numFmtId="4" fontId="9" fillId="0" borderId="2" xfId="1" applyNumberFormat="1" applyFont="1" applyBorder="1" applyAlignment="1" applyProtection="1">
      <alignment horizontal="right" vertical="top"/>
    </xf>
    <xf numFmtId="0" fontId="9" fillId="0" borderId="2" xfId="0" applyFont="1" applyBorder="1" applyAlignment="1">
      <alignment horizontal="center"/>
    </xf>
    <xf numFmtId="0" fontId="9" fillId="0" borderId="0" xfId="0" applyFont="1"/>
    <xf numFmtId="0" fontId="9" fillId="0" borderId="0" xfId="0" applyFont="1" applyAlignment="1">
      <alignment horizontal="center"/>
    </xf>
    <xf numFmtId="0" fontId="11" fillId="0" borderId="0" xfId="11" applyNumberFormat="1" applyFont="1" applyBorder="1" applyAlignment="1" applyProtection="1">
      <alignment vertical="center"/>
    </xf>
    <xf numFmtId="0" fontId="11" fillId="0" borderId="2" xfId="13" applyNumberFormat="1" applyFont="1" applyBorder="1" applyProtection="1">
      <alignment horizontal="center" vertical="center" wrapText="1"/>
    </xf>
    <xf numFmtId="0" fontId="11" fillId="0" borderId="2" xfId="21" applyNumberFormat="1" applyFont="1" applyBorder="1" applyProtection="1">
      <alignment horizontal="center" vertical="center" wrapText="1"/>
    </xf>
    <xf numFmtId="49" fontId="11" fillId="0" borderId="2" xfId="42" applyNumberFormat="1" applyFont="1" applyBorder="1" applyProtection="1">
      <alignment vertical="center" wrapText="1"/>
    </xf>
    <xf numFmtId="1" fontId="11" fillId="0" borderId="2" xfId="22" applyNumberFormat="1" applyFont="1" applyBorder="1" applyAlignment="1" applyProtection="1">
      <alignment horizontal="center" vertical="center" shrinkToFit="1"/>
      <protection locked="0"/>
    </xf>
    <xf numFmtId="4" fontId="19" fillId="0" borderId="2" xfId="28" applyNumberFormat="1" applyFont="1" applyBorder="1" applyAlignment="1" applyProtection="1">
      <alignment horizontal="right" vertical="center" shrinkToFit="1"/>
      <protection locked="0"/>
    </xf>
    <xf numFmtId="49" fontId="11" fillId="0" borderId="2" xfId="16" applyNumberFormat="1" applyFont="1" applyBorder="1" applyAlignment="1" applyProtection="1">
      <alignment horizontal="left" vertical="center" wrapText="1" indent="1"/>
    </xf>
    <xf numFmtId="1" fontId="11" fillId="0" borderId="2" xfId="24" applyNumberFormat="1" applyFont="1" applyBorder="1" applyAlignment="1" applyProtection="1">
      <alignment horizontal="center" vertical="center" shrinkToFit="1"/>
    </xf>
    <xf numFmtId="4" fontId="19" fillId="0" borderId="2" xfId="29" applyNumberFormat="1" applyFont="1" applyBorder="1" applyAlignment="1" applyProtection="1">
      <alignment horizontal="right" vertical="center" shrinkToFit="1"/>
    </xf>
    <xf numFmtId="0" fontId="13" fillId="0" borderId="0" xfId="0" applyFont="1" applyAlignment="1">
      <alignment horizontal="center" vertical="center" wrapText="1"/>
    </xf>
    <xf numFmtId="0" fontId="9" fillId="0" borderId="2" xfId="0" applyFont="1" applyBorder="1"/>
    <xf numFmtId="0" fontId="13" fillId="0" borderId="2" xfId="0" applyFont="1" applyBorder="1" applyAlignment="1">
      <alignment horizontal="left" vertical="center" wrapText="1"/>
    </xf>
    <xf numFmtId="4" fontId="13" fillId="0" borderId="2" xfId="0" applyNumberFormat="1" applyFont="1" applyBorder="1"/>
    <xf numFmtId="4" fontId="6" fillId="0" borderId="0" xfId="0" applyNumberFormat="1" applyFont="1"/>
    <xf numFmtId="0" fontId="13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vertical="center" wrapText="1"/>
    </xf>
    <xf numFmtId="0" fontId="9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vertical="center" wrapText="1"/>
    </xf>
    <xf numFmtId="4" fontId="9" fillId="0" borderId="2" xfId="0" applyNumberFormat="1" applyFont="1" applyBorder="1"/>
    <xf numFmtId="0" fontId="9" fillId="0" borderId="2" xfId="0" applyNumberFormat="1" applyFont="1" applyBorder="1" applyAlignment="1">
      <alignment vertical="center" wrapText="1"/>
    </xf>
    <xf numFmtId="0" fontId="13" fillId="0" borderId="2" xfId="0" applyFont="1" applyBorder="1" applyAlignment="1">
      <alignment horizontal="center"/>
    </xf>
    <xf numFmtId="0" fontId="13" fillId="0" borderId="2" xfId="0" applyFont="1" applyBorder="1" applyAlignment="1">
      <alignment wrapText="1"/>
    </xf>
    <xf numFmtId="0" fontId="13" fillId="0" borderId="2" xfId="0" applyFont="1" applyBorder="1"/>
    <xf numFmtId="0" fontId="0" fillId="0" borderId="0" xfId="0" applyFont="1"/>
    <xf numFmtId="0" fontId="6" fillId="0" borderId="0" xfId="0" applyFont="1" applyAlignment="1">
      <alignment horizontal="right"/>
    </xf>
    <xf numFmtId="0" fontId="6" fillId="0" borderId="9" xfId="0" applyFont="1" applyBorder="1"/>
    <xf numFmtId="0" fontId="14" fillId="0" borderId="2" xfId="0" applyFont="1" applyBorder="1" applyAlignment="1">
      <alignment vertical="top" wrapText="1"/>
    </xf>
    <xf numFmtId="4" fontId="13" fillId="0" borderId="2" xfId="1" applyNumberFormat="1" applyFont="1" applyBorder="1" applyAlignment="1" applyProtection="1">
      <alignment horizontal="right" vertical="top"/>
    </xf>
    <xf numFmtId="4" fontId="13" fillId="4" borderId="2" xfId="0" applyNumberFormat="1" applyFont="1" applyFill="1" applyBorder="1" applyAlignment="1">
      <alignment horizontal="right" vertical="center" wrapText="1"/>
    </xf>
    <xf numFmtId="0" fontId="7" fillId="0" borderId="8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6" fillId="0" borderId="2" xfId="0" applyFont="1" applyBorder="1"/>
    <xf numFmtId="0" fontId="11" fillId="0" borderId="10" xfId="2" applyNumberFormat="1" applyFont="1" applyBorder="1" applyAlignment="1" applyProtection="1">
      <alignment horizontal="right"/>
    </xf>
    <xf numFmtId="0" fontId="16" fillId="4" borderId="2" xfId="45" applyNumberFormat="1" applyFont="1" applyFill="1" applyBorder="1" applyProtection="1">
      <alignment vertical="top" wrapText="1"/>
    </xf>
    <xf numFmtId="1" fontId="16" fillId="4" borderId="2" xfId="31" applyNumberFormat="1" applyFont="1" applyFill="1" applyBorder="1" applyProtection="1">
      <alignment horizontal="center" vertical="top" shrinkToFit="1"/>
    </xf>
    <xf numFmtId="4" fontId="16" fillId="4" borderId="2" xfId="33" applyNumberFormat="1" applyFont="1" applyFill="1" applyBorder="1" applyProtection="1">
      <alignment horizontal="right" vertical="top" shrinkToFit="1"/>
    </xf>
    <xf numFmtId="0" fontId="11" fillId="4" borderId="2" xfId="45" applyNumberFormat="1" applyFont="1" applyFill="1" applyBorder="1" applyProtection="1">
      <alignment vertical="top" wrapText="1"/>
    </xf>
    <xf numFmtId="1" fontId="11" fillId="4" borderId="2" xfId="31" applyNumberFormat="1" applyFont="1" applyFill="1" applyBorder="1" applyProtection="1">
      <alignment horizontal="center" vertical="top" shrinkToFit="1"/>
    </xf>
    <xf numFmtId="4" fontId="11" fillId="4" borderId="2" xfId="33" applyNumberFormat="1" applyFont="1" applyFill="1" applyBorder="1" applyProtection="1">
      <alignment horizontal="right" vertical="top" shrinkToFit="1"/>
    </xf>
    <xf numFmtId="4" fontId="11" fillId="4" borderId="2" xfId="37" applyNumberFormat="1" applyFont="1" applyFill="1" applyBorder="1" applyProtection="1">
      <alignment horizontal="right" vertical="top" shrinkToFit="1"/>
    </xf>
    <xf numFmtId="0" fontId="24" fillId="0" borderId="0" xfId="0" applyFont="1" applyProtection="1">
      <protection locked="0"/>
    </xf>
    <xf numFmtId="0" fontId="9" fillId="4" borderId="0" xfId="0" applyFont="1" applyFill="1" applyBorder="1" applyAlignment="1">
      <alignment vertical="center" wrapText="1"/>
    </xf>
    <xf numFmtId="0" fontId="25" fillId="0" borderId="0" xfId="0" applyFont="1" applyProtection="1">
      <protection locked="0"/>
    </xf>
    <xf numFmtId="0" fontId="26" fillId="0" borderId="0" xfId="0" applyFont="1" applyProtection="1">
      <protection locked="0"/>
    </xf>
    <xf numFmtId="0" fontId="23" fillId="0" borderId="0" xfId="44" applyNumberFormat="1" applyFont="1" applyAlignment="1" applyProtection="1"/>
    <xf numFmtId="0" fontId="23" fillId="0" borderId="0" xfId="44" applyFont="1" applyAlignment="1"/>
    <xf numFmtId="4" fontId="24" fillId="0" borderId="0" xfId="0" applyNumberFormat="1" applyFont="1" applyProtection="1">
      <protection locked="0"/>
    </xf>
    <xf numFmtId="0" fontId="23" fillId="4" borderId="1" xfId="14" applyFont="1" applyFill="1" applyAlignment="1" applyProtection="1">
      <alignment horizontal="left" vertical="top" wrapText="1"/>
    </xf>
    <xf numFmtId="0" fontId="11" fillId="4" borderId="2" xfId="45" applyNumberFormat="1" applyFont="1" applyFill="1" applyBorder="1" applyAlignment="1" applyProtection="1">
      <alignment horizontal="center" vertical="top" wrapText="1"/>
    </xf>
    <xf numFmtId="0" fontId="11" fillId="4" borderId="2" xfId="45" applyNumberFormat="1" applyFont="1" applyFill="1" applyBorder="1" applyAlignment="1" applyProtection="1">
      <alignment horizontal="left" vertical="top" wrapText="1"/>
    </xf>
    <xf numFmtId="0" fontId="16" fillId="4" borderId="2" xfId="45" applyNumberFormat="1" applyFont="1" applyFill="1" applyBorder="1" applyAlignment="1" applyProtection="1">
      <alignment horizontal="left" vertical="top" wrapText="1"/>
    </xf>
    <xf numFmtId="0" fontId="16" fillId="4" borderId="2" xfId="45" applyNumberFormat="1" applyFont="1" applyFill="1" applyBorder="1" applyAlignment="1" applyProtection="1">
      <alignment horizontal="center" vertical="top" wrapText="1"/>
    </xf>
    <xf numFmtId="4" fontId="16" fillId="4" borderId="2" xfId="45" applyNumberFormat="1" applyFont="1" applyFill="1" applyBorder="1" applyAlignment="1" applyProtection="1">
      <alignment horizontal="center" vertical="top" wrapText="1"/>
    </xf>
    <xf numFmtId="2" fontId="16" fillId="4" borderId="2" xfId="45" applyNumberFormat="1" applyFont="1" applyFill="1" applyBorder="1" applyAlignment="1" applyProtection="1">
      <alignment horizontal="center" vertical="top" wrapText="1"/>
    </xf>
    <xf numFmtId="4" fontId="11" fillId="4" borderId="2" xfId="45" applyNumberFormat="1" applyFont="1" applyFill="1" applyBorder="1" applyAlignment="1" applyProtection="1">
      <alignment horizontal="right" vertical="top" wrapText="1"/>
    </xf>
    <xf numFmtId="4" fontId="16" fillId="4" borderId="2" xfId="45" applyNumberFormat="1" applyFont="1" applyFill="1" applyBorder="1" applyAlignment="1" applyProtection="1">
      <alignment horizontal="right" vertical="top" wrapText="1"/>
    </xf>
    <xf numFmtId="4" fontId="16" fillId="4" borderId="2" xfId="37" applyNumberFormat="1" applyFont="1" applyFill="1" applyBorder="1" applyProtection="1">
      <alignment horizontal="right" vertical="top" shrinkToFit="1"/>
    </xf>
    <xf numFmtId="0" fontId="28" fillId="0" borderId="1" xfId="13" applyFont="1" applyAlignment="1" applyProtection="1">
      <alignment horizontal="left" vertical="top" wrapText="1"/>
    </xf>
    <xf numFmtId="0" fontId="25" fillId="0" borderId="0" xfId="0" applyFont="1" applyAlignment="1" applyProtection="1">
      <alignment horizontal="left"/>
      <protection locked="0"/>
    </xf>
    <xf numFmtId="0" fontId="29" fillId="0" borderId="2" xfId="0" applyFont="1" applyBorder="1" applyProtection="1">
      <protection locked="0"/>
    </xf>
    <xf numFmtId="0" fontId="25" fillId="0" borderId="2" xfId="0" applyFont="1" applyBorder="1" applyProtection="1">
      <protection locked="0"/>
    </xf>
    <xf numFmtId="4" fontId="6" fillId="0" borderId="2" xfId="0" applyNumberFormat="1" applyFont="1" applyBorder="1"/>
    <xf numFmtId="4" fontId="7" fillId="0" borderId="2" xfId="0" applyNumberFormat="1" applyFont="1" applyBorder="1"/>
    <xf numFmtId="0" fontId="9" fillId="0" borderId="7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left" vertical="center" wrapText="1"/>
    </xf>
    <xf numFmtId="0" fontId="13" fillId="0" borderId="12" xfId="0" applyFont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0" fontId="9" fillId="0" borderId="3" xfId="0" applyFont="1" applyFill="1" applyBorder="1" applyAlignment="1">
      <alignment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2" fontId="6" fillId="0" borderId="2" xfId="0" applyNumberFormat="1" applyFont="1" applyBorder="1"/>
    <xf numFmtId="4" fontId="0" fillId="0" borderId="0" xfId="0" applyNumberFormat="1" applyProtection="1">
      <protection locked="0"/>
    </xf>
    <xf numFmtId="0" fontId="23" fillId="0" borderId="2" xfId="21" applyFont="1" applyBorder="1" applyAlignment="1">
      <alignment horizontal="left" vertical="top" wrapText="1"/>
    </xf>
    <xf numFmtId="0" fontId="24" fillId="0" borderId="0" xfId="0" applyFont="1" applyAlignment="1" applyProtection="1">
      <alignment horizontal="center"/>
      <protection locked="0"/>
    </xf>
    <xf numFmtId="0" fontId="23" fillId="0" borderId="0" xfId="44" applyFont="1" applyAlignment="1">
      <alignment horizontal="center"/>
    </xf>
    <xf numFmtId="0" fontId="25" fillId="0" borderId="2" xfId="0" applyFont="1" applyBorder="1" applyAlignment="1" applyProtection="1">
      <alignment horizontal="center"/>
      <protection locked="0"/>
    </xf>
    <xf numFmtId="0" fontId="19" fillId="0" borderId="1" xfId="36" applyNumberFormat="1" applyFont="1" applyAlignment="1" applyProtection="1">
      <alignment vertical="top" wrapText="1"/>
    </xf>
    <xf numFmtId="0" fontId="24" fillId="4" borderId="0" xfId="0" applyFont="1" applyFill="1" applyProtection="1">
      <protection locked="0"/>
    </xf>
    <xf numFmtId="0" fontId="28" fillId="0" borderId="13" xfId="13" applyFont="1" applyBorder="1" applyAlignment="1" applyProtection="1">
      <alignment horizontal="left" vertical="top" wrapText="1"/>
    </xf>
    <xf numFmtId="0" fontId="11" fillId="4" borderId="2" xfId="45" applyNumberFormat="1" applyFont="1" applyFill="1" applyBorder="1" applyAlignment="1" applyProtection="1">
      <alignment vertical="top" wrapText="1"/>
    </xf>
    <xf numFmtId="0" fontId="19" fillId="0" borderId="0" xfId="49" applyNumberFormat="1" applyFont="1" applyProtection="1"/>
    <xf numFmtId="0" fontId="30" fillId="0" borderId="1" xfId="54" applyNumberFormat="1" applyFont="1" applyProtection="1">
      <alignment vertical="top" wrapText="1"/>
    </xf>
    <xf numFmtId="1" fontId="19" fillId="0" borderId="1" xfId="55" applyNumberFormat="1" applyFont="1" applyProtection="1">
      <alignment horizontal="center" vertical="top" shrinkToFit="1"/>
    </xf>
    <xf numFmtId="0" fontId="19" fillId="0" borderId="1" xfId="54" applyNumberFormat="1" applyFont="1" applyProtection="1">
      <alignment vertical="top" wrapText="1"/>
    </xf>
    <xf numFmtId="4" fontId="30" fillId="4" borderId="1" xfId="56" applyNumberFormat="1" applyFont="1" applyFill="1" applyProtection="1">
      <alignment horizontal="right" vertical="top" shrinkToFit="1"/>
    </xf>
    <xf numFmtId="4" fontId="19" fillId="4" borderId="1" xfId="58" applyNumberFormat="1" applyFont="1" applyFill="1" applyProtection="1">
      <alignment horizontal="right" vertical="top" shrinkToFit="1"/>
    </xf>
    <xf numFmtId="4" fontId="25" fillId="4" borderId="2" xfId="0" applyNumberFormat="1" applyFont="1" applyFill="1" applyBorder="1" applyProtection="1">
      <protection locked="0"/>
    </xf>
    <xf numFmtId="4" fontId="24" fillId="4" borderId="0" xfId="0" applyNumberFormat="1" applyFont="1" applyFill="1" applyProtection="1">
      <protection locked="0"/>
    </xf>
    <xf numFmtId="4" fontId="19" fillId="4" borderId="1" xfId="56" applyNumberFormat="1" applyFont="1" applyFill="1" applyProtection="1">
      <alignment horizontal="right" vertical="top" shrinkToFit="1"/>
    </xf>
    <xf numFmtId="0" fontId="25" fillId="4" borderId="0" xfId="0" applyFont="1" applyFill="1" applyAlignment="1" applyProtection="1">
      <alignment horizontal="left"/>
      <protection locked="0"/>
    </xf>
    <xf numFmtId="0" fontId="25" fillId="4" borderId="0" xfId="0" applyFont="1" applyFill="1" applyProtection="1">
      <protection locked="0"/>
    </xf>
    <xf numFmtId="4" fontId="25" fillId="4" borderId="0" xfId="0" applyNumberFormat="1" applyFont="1" applyFill="1" applyProtection="1">
      <protection locked="0"/>
    </xf>
    <xf numFmtId="49" fontId="23" fillId="0" borderId="1" xfId="55" applyNumberFormat="1" applyFont="1" applyProtection="1">
      <alignment horizontal="center" vertical="top" shrinkToFit="1"/>
    </xf>
    <xf numFmtId="0" fontId="27" fillId="4" borderId="1" xfId="14" applyFont="1" applyFill="1" applyAlignment="1" applyProtection="1">
      <alignment horizontal="left" vertical="top" wrapText="1"/>
    </xf>
    <xf numFmtId="0" fontId="23" fillId="4" borderId="0" xfId="44" applyFont="1" applyFill="1" applyAlignment="1"/>
    <xf numFmtId="1" fontId="19" fillId="0" borderId="2" xfId="43" applyNumberFormat="1" applyFont="1" applyBorder="1" applyAlignment="1" applyProtection="1">
      <alignment horizontal="center" vertical="top" shrinkToFit="1"/>
    </xf>
    <xf numFmtId="0" fontId="19" fillId="0" borderId="2" xfId="36" applyNumberFormat="1" applyFont="1" applyBorder="1" applyAlignment="1" applyProtection="1">
      <alignment horizontal="left" vertical="top" wrapText="1"/>
    </xf>
    <xf numFmtId="4" fontId="19" fillId="4" borderId="2" xfId="56" applyNumberFormat="1" applyFont="1" applyFill="1" applyBorder="1" applyProtection="1">
      <alignment horizontal="right" vertical="top" shrinkToFit="1"/>
    </xf>
    <xf numFmtId="4" fontId="19" fillId="4" borderId="2" xfId="11" applyNumberFormat="1" applyFont="1" applyFill="1" applyBorder="1" applyAlignment="1" applyProtection="1">
      <alignment horizontal="right" vertical="top" shrinkToFit="1"/>
    </xf>
    <xf numFmtId="1" fontId="30" fillId="0" borderId="1" xfId="55" applyNumberFormat="1" applyFont="1" applyProtection="1">
      <alignment horizontal="center" vertical="top" shrinkToFit="1"/>
    </xf>
    <xf numFmtId="4" fontId="19" fillId="4" borderId="1" xfId="61" applyNumberFormat="1" applyFont="1" applyFill="1" applyProtection="1">
      <alignment horizontal="right" vertical="top" shrinkToFit="1"/>
    </xf>
    <xf numFmtId="0" fontId="19" fillId="0" borderId="14" xfId="52" applyNumberFormat="1" applyFont="1" applyBorder="1" applyAlignment="1" applyProtection="1"/>
    <xf numFmtId="0" fontId="19" fillId="0" borderId="14" xfId="52" applyFont="1" applyBorder="1" applyAlignment="1"/>
    <xf numFmtId="49" fontId="27" fillId="4" borderId="2" xfId="31" applyNumberFormat="1" applyFont="1" applyFill="1" applyBorder="1" applyAlignment="1" applyProtection="1">
      <alignment horizontal="center" vertical="top" shrinkToFit="1"/>
    </xf>
    <xf numFmtId="49" fontId="23" fillId="4" borderId="2" xfId="31" applyNumberFormat="1" applyFont="1" applyFill="1" applyBorder="1" applyAlignment="1" applyProtection="1">
      <alignment horizontal="center" vertical="top" shrinkToFit="1"/>
    </xf>
    <xf numFmtId="1" fontId="23" fillId="4" borderId="2" xfId="31" applyNumberFormat="1" applyFont="1" applyFill="1" applyBorder="1" applyAlignment="1" applyProtection="1">
      <alignment horizontal="center" vertical="top" shrinkToFit="1"/>
    </xf>
    <xf numFmtId="49" fontId="27" fillId="4" borderId="2" xfId="45" applyNumberFormat="1" applyFont="1" applyFill="1" applyBorder="1" applyAlignment="1" applyProtection="1">
      <alignment horizontal="center" vertical="top" wrapText="1"/>
    </xf>
    <xf numFmtId="1" fontId="27" fillId="4" borderId="2" xfId="31" applyNumberFormat="1" applyFont="1" applyFill="1" applyBorder="1" applyAlignment="1" applyProtection="1">
      <alignment horizontal="center" vertical="top" shrinkToFit="1"/>
    </xf>
    <xf numFmtId="0" fontId="19" fillId="0" borderId="15" xfId="54" applyNumberFormat="1" applyFont="1" applyBorder="1" applyProtection="1">
      <alignment vertical="top" wrapText="1"/>
    </xf>
    <xf numFmtId="1" fontId="19" fillId="0" borderId="15" xfId="55" applyNumberFormat="1" applyFont="1" applyBorder="1" applyProtection="1">
      <alignment horizontal="center" vertical="top" shrinkToFit="1"/>
    </xf>
    <xf numFmtId="4" fontId="19" fillId="4" borderId="15" xfId="58" applyNumberFormat="1" applyFont="1" applyFill="1" applyBorder="1" applyProtection="1">
      <alignment horizontal="right" vertical="top" shrinkToFit="1"/>
    </xf>
    <xf numFmtId="0" fontId="25" fillId="4" borderId="2" xfId="0" applyFont="1" applyFill="1" applyBorder="1" applyProtection="1">
      <protection locked="0"/>
    </xf>
    <xf numFmtId="0" fontId="19" fillId="0" borderId="0" xfId="12" applyNumberFormat="1" applyFont="1" applyBorder="1" applyAlignment="1" applyProtection="1">
      <alignment horizontal="center" vertical="center" wrapText="1"/>
    </xf>
    <xf numFmtId="1" fontId="19" fillId="0" borderId="2" xfId="31" applyFont="1" applyBorder="1" applyAlignment="1">
      <alignment horizontal="left" vertical="top" shrinkToFit="1"/>
    </xf>
    <xf numFmtId="0" fontId="25" fillId="0" borderId="0" xfId="0" applyFont="1" applyBorder="1" applyAlignment="1" applyProtection="1">
      <alignment horizontal="center" wrapText="1"/>
      <protection locked="0"/>
    </xf>
    <xf numFmtId="0" fontId="19" fillId="4" borderId="2" xfId="53" applyFont="1" applyFill="1" applyBorder="1" applyAlignment="1">
      <alignment horizontal="center" vertical="center" wrapText="1"/>
    </xf>
    <xf numFmtId="0" fontId="19" fillId="0" borderId="2" xfId="53" applyNumberFormat="1" applyFont="1" applyBorder="1" applyProtection="1">
      <alignment horizontal="center" vertical="center" wrapText="1"/>
    </xf>
    <xf numFmtId="0" fontId="19" fillId="0" borderId="2" xfId="53" applyFont="1" applyBorder="1">
      <alignment horizontal="center" vertical="center" wrapText="1"/>
    </xf>
    <xf numFmtId="0" fontId="19" fillId="4" borderId="2" xfId="53" applyNumberFormat="1" applyFont="1" applyFill="1" applyBorder="1" applyProtection="1">
      <alignment horizontal="center" vertical="center" wrapText="1"/>
    </xf>
    <xf numFmtId="0" fontId="19" fillId="4" borderId="2" xfId="53" applyFont="1" applyFill="1" applyBorder="1">
      <alignment horizontal="center" vertical="center" wrapText="1"/>
    </xf>
    <xf numFmtId="0" fontId="19" fillId="4" borderId="1" xfId="53" applyNumberFormat="1" applyFont="1" applyFill="1" applyProtection="1">
      <alignment horizontal="center" vertical="center" wrapText="1"/>
    </xf>
    <xf numFmtId="0" fontId="19" fillId="4" borderId="1" xfId="53" applyFont="1" applyFill="1">
      <alignment horizontal="center" vertical="center" wrapText="1"/>
    </xf>
    <xf numFmtId="0" fontId="19" fillId="0" borderId="1" xfId="60" applyNumberFormat="1" applyFont="1" applyProtection="1">
      <alignment horizontal="left"/>
    </xf>
    <xf numFmtId="0" fontId="19" fillId="0" borderId="1" xfId="60" applyFont="1">
      <alignment horizontal="left"/>
    </xf>
    <xf numFmtId="0" fontId="30" fillId="0" borderId="0" xfId="42" applyNumberFormat="1" applyFont="1" applyBorder="1" applyAlignment="1" applyProtection="1">
      <alignment horizontal="center" wrapText="1"/>
    </xf>
    <xf numFmtId="0" fontId="19" fillId="0" borderId="1" xfId="53" applyNumberFormat="1" applyFont="1" applyProtection="1">
      <alignment horizontal="center" vertical="center" wrapText="1"/>
    </xf>
    <xf numFmtId="0" fontId="19" fillId="0" borderId="1" xfId="53" applyFont="1">
      <alignment horizontal="center" vertical="center" wrapText="1"/>
    </xf>
    <xf numFmtId="0" fontId="19" fillId="0" borderId="14" xfId="49" applyNumberFormat="1" applyFont="1" applyBorder="1" applyAlignment="1" applyProtection="1">
      <alignment horizontal="center"/>
    </xf>
    <xf numFmtId="0" fontId="24" fillId="0" borderId="0" xfId="0" applyFont="1" applyAlignment="1" applyProtection="1">
      <alignment horizontal="center" wrapText="1"/>
      <protection locked="0"/>
    </xf>
    <xf numFmtId="0" fontId="30" fillId="0" borderId="0" xfId="5" applyNumberFormat="1" applyFont="1" applyAlignment="1" applyProtection="1">
      <alignment horizontal="center" wrapText="1"/>
    </xf>
    <xf numFmtId="0" fontId="13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30" fillId="0" borderId="0" xfId="10" applyNumberFormat="1" applyFont="1" applyBorder="1" applyProtection="1">
      <alignment horizontal="center" vertical="center" wrapText="1"/>
    </xf>
    <xf numFmtId="0" fontId="30" fillId="0" borderId="0" xfId="10" applyFont="1" applyBorder="1">
      <alignment horizontal="center" vertical="center" wrapText="1"/>
    </xf>
    <xf numFmtId="0" fontId="11" fillId="0" borderId="2" xfId="41" applyNumberFormat="1" applyFont="1" applyBorder="1" applyProtection="1">
      <alignment horizontal="center" vertical="center" wrapText="1"/>
    </xf>
    <xf numFmtId="0" fontId="11" fillId="0" borderId="2" xfId="41" applyFont="1" applyBorder="1">
      <alignment horizontal="center" vertical="center" wrapText="1"/>
    </xf>
    <xf numFmtId="0" fontId="11" fillId="0" borderId="2" xfId="12" applyNumberFormat="1" applyFont="1" applyBorder="1" applyProtection="1">
      <alignment horizontal="center" vertical="center" wrapText="1"/>
    </xf>
    <xf numFmtId="0" fontId="11" fillId="0" borderId="2" xfId="12" applyFont="1" applyBorder="1">
      <alignment horizontal="center" vertical="center" wrapText="1"/>
    </xf>
    <xf numFmtId="49" fontId="14" fillId="0" borderId="2" xfId="40" applyNumberFormat="1" applyFont="1" applyBorder="1" applyAlignment="1" applyProtection="1">
      <alignment horizontal="left" vertical="top" wrapText="1"/>
    </xf>
    <xf numFmtId="0" fontId="14" fillId="0" borderId="2" xfId="40" applyFont="1" applyBorder="1" applyAlignment="1">
      <alignment horizontal="left" vertical="top" wrapText="1"/>
    </xf>
    <xf numFmtId="49" fontId="13" fillId="0" borderId="2" xfId="0" applyNumberFormat="1" applyFont="1" applyBorder="1" applyAlignment="1" applyProtection="1">
      <alignment horizontal="left" vertical="top" wrapText="1"/>
    </xf>
    <xf numFmtId="0" fontId="9" fillId="0" borderId="2" xfId="0" applyFont="1" applyBorder="1" applyAlignment="1">
      <alignment horizontal="left" vertical="top" wrapText="1"/>
    </xf>
    <xf numFmtId="49" fontId="14" fillId="0" borderId="2" xfId="0" applyNumberFormat="1" applyFont="1" applyBorder="1" applyAlignment="1" applyProtection="1">
      <alignment horizontal="left" vertical="top" wrapText="1"/>
    </xf>
    <xf numFmtId="0" fontId="14" fillId="0" borderId="2" xfId="0" applyFont="1" applyBorder="1" applyAlignment="1">
      <alignment horizontal="left" vertical="top" wrapText="1"/>
    </xf>
    <xf numFmtId="49" fontId="14" fillId="0" borderId="3" xfId="0" applyNumberFormat="1" applyFont="1" applyBorder="1" applyAlignment="1" applyProtection="1">
      <alignment horizontal="left" vertical="top" wrapText="1"/>
    </xf>
    <xf numFmtId="49" fontId="14" fillId="0" borderId="4" xfId="0" applyNumberFormat="1" applyFont="1" applyBorder="1" applyAlignment="1" applyProtection="1">
      <alignment horizontal="left" vertical="top" wrapText="1"/>
    </xf>
    <xf numFmtId="49" fontId="14" fillId="0" borderId="5" xfId="0" applyNumberFormat="1" applyFont="1" applyBorder="1" applyAlignment="1" applyProtection="1">
      <alignment horizontal="left" vertical="top" wrapText="1"/>
    </xf>
    <xf numFmtId="1" fontId="13" fillId="0" borderId="0" xfId="0" applyNumberFormat="1" applyFont="1" applyAlignment="1" applyProtection="1">
      <alignment horizontal="center" vertical="center" wrapText="1"/>
      <protection locked="0"/>
    </xf>
    <xf numFmtId="49" fontId="9" fillId="0" borderId="3" xfId="0" applyNumberFormat="1" applyFont="1" applyBorder="1" applyAlignment="1" applyProtection="1">
      <alignment horizontal="center" vertical="center" wrapText="1"/>
    </xf>
    <xf numFmtId="0" fontId="9" fillId="0" borderId="4" xfId="0" applyFont="1" applyBorder="1" applyAlignment="1">
      <alignment vertical="center" wrapText="1"/>
    </xf>
    <xf numFmtId="0" fontId="9" fillId="0" borderId="5" xfId="0" applyFont="1" applyBorder="1" applyAlignment="1">
      <alignment vertical="center" wrapText="1"/>
    </xf>
    <xf numFmtId="49" fontId="12" fillId="0" borderId="3" xfId="0" applyNumberFormat="1" applyFont="1" applyBorder="1" applyAlignment="1" applyProtection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</cellXfs>
  <cellStyles count="72">
    <cellStyle name="br" xfId="66"/>
    <cellStyle name="col" xfId="65"/>
    <cellStyle name="style0" xfId="67"/>
    <cellStyle name="td" xfId="68"/>
    <cellStyle name="tr" xfId="64"/>
    <cellStyle name="xl21" xfId="69"/>
    <cellStyle name="xl22" xfId="7"/>
    <cellStyle name="xl22 2" xfId="53"/>
    <cellStyle name="xl23" xfId="43"/>
    <cellStyle name="xl23 2" xfId="70"/>
    <cellStyle name="xl24" xfId="3"/>
    <cellStyle name="xl24 2" xfId="49"/>
    <cellStyle name="xl25" xfId="8"/>
    <cellStyle name="xl25 2" xfId="55"/>
    <cellStyle name="xl26" xfId="31"/>
    <cellStyle name="xl26 2" xfId="60"/>
    <cellStyle name="xl27" xfId="9"/>
    <cellStyle name="xl27 2" xfId="58"/>
    <cellStyle name="xl28" xfId="10"/>
    <cellStyle name="xl28 2" xfId="61"/>
    <cellStyle name="xl29" xfId="11"/>
    <cellStyle name="xl29 2" xfId="48"/>
    <cellStyle name="xl30" xfId="12"/>
    <cellStyle name="xl30 2" xfId="63"/>
    <cellStyle name="xl31" xfId="13"/>
    <cellStyle name="xl31 2" xfId="59"/>
    <cellStyle name="xl32" xfId="14"/>
    <cellStyle name="xl32 2" xfId="62"/>
    <cellStyle name="xl33" xfId="42"/>
    <cellStyle name="xl33 2" xfId="50"/>
    <cellStyle name="xl34" xfId="15"/>
    <cellStyle name="xl34 2" xfId="51"/>
    <cellStyle name="xl35" xfId="16"/>
    <cellStyle name="xl35 2" xfId="52"/>
    <cellStyle name="xl36" xfId="17"/>
    <cellStyle name="xl36 2" xfId="71"/>
    <cellStyle name="xl37" xfId="36"/>
    <cellStyle name="xl37 2" xfId="54"/>
    <cellStyle name="xl38" xfId="18"/>
    <cellStyle name="xl38 2" xfId="56"/>
    <cellStyle name="xl39" xfId="34"/>
    <cellStyle name="xl39 2" xfId="57"/>
    <cellStyle name="xl40" xfId="37"/>
    <cellStyle name="xl41" xfId="2"/>
    <cellStyle name="xl42" xfId="19"/>
    <cellStyle name="xl43" xfId="20"/>
    <cellStyle name="xl44" xfId="21"/>
    <cellStyle name="xl45" xfId="22"/>
    <cellStyle name="xl46" xfId="23"/>
    <cellStyle name="xl47" xfId="24"/>
    <cellStyle name="xl48" xfId="25"/>
    <cellStyle name="xl49" xfId="26"/>
    <cellStyle name="xl50" xfId="27"/>
    <cellStyle name="xl51" xfId="28"/>
    <cellStyle name="xl52" xfId="29"/>
    <cellStyle name="xl53" xfId="39"/>
    <cellStyle name="xl54" xfId="35"/>
    <cellStyle name="xl55" xfId="38"/>
    <cellStyle name="xl56" xfId="4"/>
    <cellStyle name="xl57" xfId="5"/>
    <cellStyle name="xl58" xfId="6"/>
    <cellStyle name="xl59" xfId="44"/>
    <cellStyle name="xl60" xfId="30"/>
    <cellStyle name="xl61" xfId="45"/>
    <cellStyle name="xl63" xfId="32"/>
    <cellStyle name="xl64" xfId="33"/>
    <cellStyle name="xl65" xfId="46"/>
    <cellStyle name="xl66" xfId="41"/>
    <cellStyle name="Обычный" xfId="0" builtinId="0"/>
    <cellStyle name="Обычный 2" xfId="47"/>
    <cellStyle name="Обычный_Книга1" xfId="4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82"/>
  <sheetViews>
    <sheetView topLeftCell="A76" workbookViewId="0">
      <selection activeCell="A71" sqref="A71"/>
    </sheetView>
  </sheetViews>
  <sheetFormatPr defaultRowHeight="15.75" outlineLevelRow="3" x14ac:dyDescent="0.25"/>
  <cols>
    <col min="1" max="1" width="68" style="64" customWidth="1"/>
    <col min="2" max="2" width="25" style="64" customWidth="1"/>
    <col min="3" max="4" width="15.7109375" style="101" customWidth="1"/>
    <col min="5" max="16384" width="9.140625" style="64"/>
  </cols>
  <sheetData>
    <row r="1" spans="1:4" ht="71.25" customHeight="1" x14ac:dyDescent="0.25">
      <c r="B1" s="136" t="s">
        <v>455</v>
      </c>
      <c r="C1" s="136"/>
      <c r="D1" s="136"/>
    </row>
    <row r="2" spans="1:4" ht="60.75" customHeight="1" x14ac:dyDescent="0.25">
      <c r="A2" s="138" t="s">
        <v>456</v>
      </c>
      <c r="B2" s="138"/>
      <c r="C2" s="138"/>
      <c r="D2" s="138"/>
    </row>
    <row r="4" spans="1:4" ht="33" customHeight="1" x14ac:dyDescent="0.25">
      <c r="A4" s="140" t="s">
        <v>0</v>
      </c>
      <c r="B4" s="140" t="s">
        <v>405</v>
      </c>
      <c r="C4" s="142" t="s">
        <v>406</v>
      </c>
      <c r="D4" s="139" t="s">
        <v>479</v>
      </c>
    </row>
    <row r="5" spans="1:4" ht="51" customHeight="1" x14ac:dyDescent="0.25">
      <c r="A5" s="141"/>
      <c r="B5" s="141"/>
      <c r="C5" s="143"/>
      <c r="D5" s="139"/>
    </row>
    <row r="6" spans="1:4" x14ac:dyDescent="0.25">
      <c r="A6" s="120" t="s">
        <v>200</v>
      </c>
      <c r="B6" s="119" t="s">
        <v>111</v>
      </c>
      <c r="C6" s="121">
        <v>42756429.890000001</v>
      </c>
      <c r="D6" s="121">
        <v>46466853.18</v>
      </c>
    </row>
    <row r="7" spans="1:4" x14ac:dyDescent="0.25">
      <c r="A7" s="120" t="s">
        <v>201</v>
      </c>
      <c r="B7" s="119" t="s">
        <v>112</v>
      </c>
      <c r="C7" s="121">
        <v>10124001.890000001</v>
      </c>
      <c r="D7" s="121">
        <v>11978942.84</v>
      </c>
    </row>
    <row r="8" spans="1:4" x14ac:dyDescent="0.25">
      <c r="A8" s="120" t="s">
        <v>202</v>
      </c>
      <c r="B8" s="119" t="s">
        <v>113</v>
      </c>
      <c r="C8" s="121">
        <v>10124001.890000001</v>
      </c>
      <c r="D8" s="121">
        <v>11978942.84</v>
      </c>
    </row>
    <row r="9" spans="1:4" ht="78.75" outlineLevel="1" x14ac:dyDescent="0.25">
      <c r="A9" s="120" t="s">
        <v>203</v>
      </c>
      <c r="B9" s="119" t="s">
        <v>114</v>
      </c>
      <c r="C9" s="121">
        <v>7841900</v>
      </c>
      <c r="D9" s="121">
        <v>9528075.5700000003</v>
      </c>
    </row>
    <row r="10" spans="1:4" ht="110.25" outlineLevel="2" x14ac:dyDescent="0.25">
      <c r="A10" s="120" t="s">
        <v>480</v>
      </c>
      <c r="B10" s="119" t="s">
        <v>407</v>
      </c>
      <c r="C10" s="121">
        <v>0</v>
      </c>
      <c r="D10" s="121">
        <v>594.77</v>
      </c>
    </row>
    <row r="11" spans="1:4" ht="110.25" outlineLevel="3" x14ac:dyDescent="0.25">
      <c r="A11" s="120" t="s">
        <v>204</v>
      </c>
      <c r="B11" s="119" t="s">
        <v>115</v>
      </c>
      <c r="C11" s="121">
        <v>15000</v>
      </c>
      <c r="D11" s="121">
        <v>-3980.8</v>
      </c>
    </row>
    <row r="12" spans="1:4" ht="47.25" outlineLevel="3" x14ac:dyDescent="0.25">
      <c r="A12" s="120" t="s">
        <v>205</v>
      </c>
      <c r="B12" s="119" t="s">
        <v>116</v>
      </c>
      <c r="C12" s="121">
        <v>198100</v>
      </c>
      <c r="D12" s="121">
        <v>218322.12</v>
      </c>
    </row>
    <row r="13" spans="1:4" ht="47.25" outlineLevel="3" x14ac:dyDescent="0.25">
      <c r="A13" s="120" t="s">
        <v>428</v>
      </c>
      <c r="B13" s="119" t="s">
        <v>408</v>
      </c>
      <c r="C13" s="121">
        <v>0</v>
      </c>
      <c r="D13" s="121">
        <v>2131.9699999999998</v>
      </c>
    </row>
    <row r="14" spans="1:4" ht="47.25" outlineLevel="3" x14ac:dyDescent="0.25">
      <c r="A14" s="120" t="s">
        <v>429</v>
      </c>
      <c r="B14" s="119" t="s">
        <v>409</v>
      </c>
      <c r="C14" s="121">
        <v>1339001.8899999999</v>
      </c>
      <c r="D14" s="121">
        <v>1413384.84</v>
      </c>
    </row>
    <row r="15" spans="1:4" ht="47.25" outlineLevel="3" x14ac:dyDescent="0.25">
      <c r="A15" s="120" t="s">
        <v>481</v>
      </c>
      <c r="B15" s="119" t="s">
        <v>469</v>
      </c>
      <c r="C15" s="121">
        <v>180000</v>
      </c>
      <c r="D15" s="121">
        <v>176384.9</v>
      </c>
    </row>
    <row r="16" spans="1:4" ht="78.75" outlineLevel="3" x14ac:dyDescent="0.25">
      <c r="A16" s="120" t="s">
        <v>482</v>
      </c>
      <c r="B16" s="119" t="s">
        <v>470</v>
      </c>
      <c r="C16" s="121">
        <v>550000</v>
      </c>
      <c r="D16" s="121">
        <v>644029.47</v>
      </c>
    </row>
    <row r="17" spans="1:4" ht="31.5" outlineLevel="3" x14ac:dyDescent="0.25">
      <c r="A17" s="120" t="s">
        <v>206</v>
      </c>
      <c r="B17" s="119" t="s">
        <v>117</v>
      </c>
      <c r="C17" s="121">
        <v>364110</v>
      </c>
      <c r="D17" s="121">
        <v>421671.86</v>
      </c>
    </row>
    <row r="18" spans="1:4" ht="31.5" outlineLevel="3" x14ac:dyDescent="0.25">
      <c r="A18" s="120" t="s">
        <v>207</v>
      </c>
      <c r="B18" s="119" t="s">
        <v>118</v>
      </c>
      <c r="C18" s="121">
        <v>364110</v>
      </c>
      <c r="D18" s="121">
        <v>421671.86</v>
      </c>
    </row>
    <row r="19" spans="1:4" ht="110.25" outlineLevel="3" x14ac:dyDescent="0.25">
      <c r="A19" s="120" t="s">
        <v>483</v>
      </c>
      <c r="B19" s="119" t="s">
        <v>471</v>
      </c>
      <c r="C19" s="121">
        <v>179590</v>
      </c>
      <c r="D19" s="121">
        <v>218491.12</v>
      </c>
    </row>
    <row r="20" spans="1:4" ht="126" outlineLevel="3" x14ac:dyDescent="0.25">
      <c r="A20" s="120" t="s">
        <v>484</v>
      </c>
      <c r="B20" s="119" t="s">
        <v>472</v>
      </c>
      <c r="C20" s="121">
        <v>1040</v>
      </c>
      <c r="D20" s="121">
        <v>1141.19</v>
      </c>
    </row>
    <row r="21" spans="1:4" ht="110.25" outlineLevel="3" x14ac:dyDescent="0.25">
      <c r="A21" s="120" t="s">
        <v>485</v>
      </c>
      <c r="B21" s="119" t="s">
        <v>473</v>
      </c>
      <c r="C21" s="121">
        <v>206110</v>
      </c>
      <c r="D21" s="121">
        <v>225827.6</v>
      </c>
    </row>
    <row r="22" spans="1:4" ht="110.25" outlineLevel="1" x14ac:dyDescent="0.25">
      <c r="A22" s="120" t="s">
        <v>486</v>
      </c>
      <c r="B22" s="119" t="s">
        <v>474</v>
      </c>
      <c r="C22" s="121">
        <v>-22630</v>
      </c>
      <c r="D22" s="121">
        <v>-23788.05</v>
      </c>
    </row>
    <row r="23" spans="1:4" outlineLevel="2" x14ac:dyDescent="0.25">
      <c r="A23" s="120" t="s">
        <v>208</v>
      </c>
      <c r="B23" s="119" t="s">
        <v>119</v>
      </c>
      <c r="C23" s="121">
        <v>17972188</v>
      </c>
      <c r="D23" s="121">
        <v>18395553.420000002</v>
      </c>
    </row>
    <row r="24" spans="1:4" ht="31.5" outlineLevel="3" x14ac:dyDescent="0.25">
      <c r="A24" s="120" t="s">
        <v>209</v>
      </c>
      <c r="B24" s="119" t="s">
        <v>120</v>
      </c>
      <c r="C24" s="121">
        <v>17972188</v>
      </c>
      <c r="D24" s="121">
        <v>18395553.420000002</v>
      </c>
    </row>
    <row r="25" spans="1:4" ht="31.5" outlineLevel="3" x14ac:dyDescent="0.25">
      <c r="A25" s="120" t="s">
        <v>210</v>
      </c>
      <c r="B25" s="119" t="s">
        <v>121</v>
      </c>
      <c r="C25" s="121">
        <v>14772188</v>
      </c>
      <c r="D25" s="121">
        <v>15208828.92</v>
      </c>
    </row>
    <row r="26" spans="1:4" ht="47.25" outlineLevel="3" x14ac:dyDescent="0.25">
      <c r="A26" s="120" t="s">
        <v>211</v>
      </c>
      <c r="B26" s="119" t="s">
        <v>410</v>
      </c>
      <c r="C26" s="121">
        <v>0</v>
      </c>
      <c r="D26" s="121">
        <v>6100.6</v>
      </c>
    </row>
    <row r="27" spans="1:4" ht="47.25" outlineLevel="3" x14ac:dyDescent="0.25">
      <c r="A27" s="120" t="s">
        <v>430</v>
      </c>
      <c r="B27" s="119" t="s">
        <v>411</v>
      </c>
      <c r="C27" s="121">
        <v>0</v>
      </c>
      <c r="D27" s="121">
        <v>-447.43</v>
      </c>
    </row>
    <row r="28" spans="1:4" ht="47.25" outlineLevel="1" x14ac:dyDescent="0.25">
      <c r="A28" s="120" t="s">
        <v>211</v>
      </c>
      <c r="B28" s="119" t="s">
        <v>122</v>
      </c>
      <c r="C28" s="121">
        <v>3200000</v>
      </c>
      <c r="D28" s="121">
        <v>3181071.33</v>
      </c>
    </row>
    <row r="29" spans="1:4" outlineLevel="2" x14ac:dyDescent="0.25">
      <c r="A29" s="120" t="s">
        <v>212</v>
      </c>
      <c r="B29" s="119" t="s">
        <v>123</v>
      </c>
      <c r="C29" s="121">
        <v>7967790</v>
      </c>
      <c r="D29" s="121">
        <v>8809734.4299999997</v>
      </c>
    </row>
    <row r="30" spans="1:4" outlineLevel="3" x14ac:dyDescent="0.25">
      <c r="A30" s="120" t="s">
        <v>213</v>
      </c>
      <c r="B30" s="119" t="s">
        <v>124</v>
      </c>
      <c r="C30" s="121">
        <v>4566750</v>
      </c>
      <c r="D30" s="121">
        <v>4962811.09</v>
      </c>
    </row>
    <row r="31" spans="1:4" ht="47.25" outlineLevel="3" x14ac:dyDescent="0.25">
      <c r="A31" s="120" t="s">
        <v>214</v>
      </c>
      <c r="B31" s="119" t="s">
        <v>125</v>
      </c>
      <c r="C31" s="121">
        <v>4566750</v>
      </c>
      <c r="D31" s="121">
        <v>4962622.2300000004</v>
      </c>
    </row>
    <row r="32" spans="1:4" ht="47.25" outlineLevel="3" x14ac:dyDescent="0.25">
      <c r="A32" s="120" t="s">
        <v>214</v>
      </c>
      <c r="B32" s="119" t="s">
        <v>475</v>
      </c>
      <c r="C32" s="121">
        <v>0</v>
      </c>
      <c r="D32" s="121">
        <v>188.86</v>
      </c>
    </row>
    <row r="33" spans="1:4" outlineLevel="3" x14ac:dyDescent="0.25">
      <c r="A33" s="120" t="s">
        <v>215</v>
      </c>
      <c r="B33" s="119" t="s">
        <v>126</v>
      </c>
      <c r="C33" s="121">
        <v>3401040</v>
      </c>
      <c r="D33" s="121">
        <v>3846923.34</v>
      </c>
    </row>
    <row r="34" spans="1:4" ht="31.5" outlineLevel="3" x14ac:dyDescent="0.25">
      <c r="A34" s="120" t="s">
        <v>216</v>
      </c>
      <c r="B34" s="119" t="s">
        <v>127</v>
      </c>
      <c r="C34" s="121">
        <v>2538040</v>
      </c>
      <c r="D34" s="121">
        <v>2683435.2400000002</v>
      </c>
    </row>
    <row r="35" spans="1:4" ht="31.5" outlineLevel="3" x14ac:dyDescent="0.25">
      <c r="A35" s="120" t="s">
        <v>217</v>
      </c>
      <c r="B35" s="119" t="s">
        <v>128</v>
      </c>
      <c r="C35" s="121">
        <v>863000</v>
      </c>
      <c r="D35" s="121">
        <v>1163488.1000000001</v>
      </c>
    </row>
    <row r="36" spans="1:4" ht="47.25" outlineLevel="3" x14ac:dyDescent="0.25">
      <c r="A36" s="120" t="s">
        <v>218</v>
      </c>
      <c r="B36" s="119" t="s">
        <v>129</v>
      </c>
      <c r="C36" s="121">
        <v>4230000</v>
      </c>
      <c r="D36" s="121">
        <v>4746675.05</v>
      </c>
    </row>
    <row r="37" spans="1:4" ht="81" customHeight="1" outlineLevel="3" x14ac:dyDescent="0.25">
      <c r="A37" s="120" t="s">
        <v>431</v>
      </c>
      <c r="B37" s="119" t="s">
        <v>412</v>
      </c>
      <c r="C37" s="121">
        <v>3950000</v>
      </c>
      <c r="D37" s="121">
        <v>4335402.42</v>
      </c>
    </row>
    <row r="38" spans="1:4" ht="78.75" outlineLevel="1" x14ac:dyDescent="0.25">
      <c r="A38" s="120" t="s">
        <v>219</v>
      </c>
      <c r="B38" s="119" t="s">
        <v>130</v>
      </c>
      <c r="C38" s="121">
        <v>450000</v>
      </c>
      <c r="D38" s="121">
        <v>522310.93</v>
      </c>
    </row>
    <row r="39" spans="1:4" ht="94.5" outlineLevel="2" x14ac:dyDescent="0.25">
      <c r="A39" s="120" t="s">
        <v>220</v>
      </c>
      <c r="B39" s="119" t="s">
        <v>131</v>
      </c>
      <c r="C39" s="121">
        <v>600000</v>
      </c>
      <c r="D39" s="121">
        <v>660961.41</v>
      </c>
    </row>
    <row r="40" spans="1:4" ht="63" outlineLevel="3" x14ac:dyDescent="0.25">
      <c r="A40" s="120" t="s">
        <v>221</v>
      </c>
      <c r="B40" s="119" t="s">
        <v>132</v>
      </c>
      <c r="C40" s="121">
        <v>2900000</v>
      </c>
      <c r="D40" s="121">
        <v>3152130.08</v>
      </c>
    </row>
    <row r="41" spans="1:4" ht="78.75" outlineLevel="3" x14ac:dyDescent="0.25">
      <c r="A41" s="120" t="s">
        <v>432</v>
      </c>
      <c r="B41" s="119" t="s">
        <v>413</v>
      </c>
      <c r="C41" s="121">
        <v>280000</v>
      </c>
      <c r="D41" s="121">
        <v>411272.63</v>
      </c>
    </row>
    <row r="42" spans="1:4" ht="78.75" outlineLevel="2" x14ac:dyDescent="0.25">
      <c r="A42" s="120" t="s">
        <v>222</v>
      </c>
      <c r="B42" s="119" t="s">
        <v>133</v>
      </c>
      <c r="C42" s="121">
        <v>280000</v>
      </c>
      <c r="D42" s="121">
        <v>411272.63</v>
      </c>
    </row>
    <row r="43" spans="1:4" ht="31.5" outlineLevel="3" x14ac:dyDescent="0.25">
      <c r="A43" s="120" t="s">
        <v>223</v>
      </c>
      <c r="B43" s="119" t="s">
        <v>134</v>
      </c>
      <c r="C43" s="121">
        <v>1478240</v>
      </c>
      <c r="D43" s="121">
        <v>1493004.65</v>
      </c>
    </row>
    <row r="44" spans="1:4" outlineLevel="3" x14ac:dyDescent="0.25">
      <c r="A44" s="120" t="s">
        <v>433</v>
      </c>
      <c r="B44" s="119" t="s">
        <v>414</v>
      </c>
      <c r="C44" s="121">
        <v>1412240</v>
      </c>
      <c r="D44" s="121">
        <v>1426436.65</v>
      </c>
    </row>
    <row r="45" spans="1:4" ht="31.5" outlineLevel="3" x14ac:dyDescent="0.25">
      <c r="A45" s="120" t="s">
        <v>224</v>
      </c>
      <c r="B45" s="119" t="s">
        <v>143</v>
      </c>
      <c r="C45" s="121">
        <v>1412240</v>
      </c>
      <c r="D45" s="121">
        <v>1426436.65</v>
      </c>
    </row>
    <row r="46" spans="1:4" outlineLevel="3" x14ac:dyDescent="0.25">
      <c r="A46" s="120" t="s">
        <v>434</v>
      </c>
      <c r="B46" s="119" t="s">
        <v>415</v>
      </c>
      <c r="C46" s="121">
        <v>66000</v>
      </c>
      <c r="D46" s="121">
        <v>66568</v>
      </c>
    </row>
    <row r="47" spans="1:4" ht="31.5" outlineLevel="3" x14ac:dyDescent="0.25">
      <c r="A47" s="120" t="s">
        <v>225</v>
      </c>
      <c r="B47" s="119" t="s">
        <v>135</v>
      </c>
      <c r="C47" s="121">
        <v>66000</v>
      </c>
      <c r="D47" s="121">
        <v>66568</v>
      </c>
    </row>
    <row r="48" spans="1:4" ht="31.5" outlineLevel="1" x14ac:dyDescent="0.25">
      <c r="A48" s="120" t="s">
        <v>226</v>
      </c>
      <c r="B48" s="119" t="s">
        <v>194</v>
      </c>
      <c r="C48" s="121">
        <v>250000</v>
      </c>
      <c r="D48" s="121">
        <v>250971.55</v>
      </c>
    </row>
    <row r="49" spans="1:4" ht="31.5" outlineLevel="3" x14ac:dyDescent="0.25">
      <c r="A49" s="120" t="s">
        <v>435</v>
      </c>
      <c r="B49" s="119" t="s">
        <v>416</v>
      </c>
      <c r="C49" s="121">
        <v>250000</v>
      </c>
      <c r="D49" s="121">
        <v>250971.55</v>
      </c>
    </row>
    <row r="50" spans="1:4" ht="47.25" outlineLevel="1" x14ac:dyDescent="0.25">
      <c r="A50" s="120" t="s">
        <v>227</v>
      </c>
      <c r="B50" s="119" t="s">
        <v>195</v>
      </c>
      <c r="C50" s="121">
        <v>250000</v>
      </c>
      <c r="D50" s="121">
        <v>250971.55</v>
      </c>
    </row>
    <row r="51" spans="1:4" outlineLevel="2" x14ac:dyDescent="0.25">
      <c r="A51" s="120" t="s">
        <v>228</v>
      </c>
      <c r="B51" s="119" t="s">
        <v>136</v>
      </c>
      <c r="C51" s="121">
        <v>118600</v>
      </c>
      <c r="D51" s="121">
        <v>118707.98</v>
      </c>
    </row>
    <row r="52" spans="1:4" ht="78.75" outlineLevel="3" x14ac:dyDescent="0.25">
      <c r="A52" s="120" t="s">
        <v>436</v>
      </c>
      <c r="B52" s="119" t="s">
        <v>417</v>
      </c>
      <c r="C52" s="121">
        <v>3000</v>
      </c>
      <c r="D52" s="121">
        <v>3000</v>
      </c>
    </row>
    <row r="53" spans="1:4" ht="47.25" outlineLevel="3" x14ac:dyDescent="0.25">
      <c r="A53" s="120" t="s">
        <v>280</v>
      </c>
      <c r="B53" s="119" t="s">
        <v>279</v>
      </c>
      <c r="C53" s="121">
        <v>3000</v>
      </c>
      <c r="D53" s="121">
        <v>3000</v>
      </c>
    </row>
    <row r="54" spans="1:4" ht="110.25" outlineLevel="3" x14ac:dyDescent="0.25">
      <c r="A54" s="120" t="s">
        <v>437</v>
      </c>
      <c r="B54" s="119" t="s">
        <v>418</v>
      </c>
      <c r="C54" s="121">
        <v>14000</v>
      </c>
      <c r="D54" s="121">
        <v>14058.46</v>
      </c>
    </row>
    <row r="55" spans="1:4" ht="78.75" outlineLevel="2" x14ac:dyDescent="0.25">
      <c r="A55" s="120" t="s">
        <v>229</v>
      </c>
      <c r="B55" s="119" t="s">
        <v>196</v>
      </c>
      <c r="C55" s="121">
        <v>14000</v>
      </c>
      <c r="D55" s="121">
        <v>14058.46</v>
      </c>
    </row>
    <row r="56" spans="1:4" outlineLevel="3" x14ac:dyDescent="0.25">
      <c r="A56" s="120" t="s">
        <v>438</v>
      </c>
      <c r="B56" s="119" t="s">
        <v>419</v>
      </c>
      <c r="C56" s="121">
        <v>101600</v>
      </c>
      <c r="D56" s="121">
        <v>101649.52</v>
      </c>
    </row>
    <row r="57" spans="1:4" ht="146.25" customHeight="1" outlineLevel="2" x14ac:dyDescent="0.25">
      <c r="A57" s="120" t="s">
        <v>230</v>
      </c>
      <c r="B57" s="119" t="s">
        <v>197</v>
      </c>
      <c r="C57" s="121">
        <v>101600</v>
      </c>
      <c r="D57" s="121">
        <v>101649.52</v>
      </c>
    </row>
    <row r="58" spans="1:4" outlineLevel="3" x14ac:dyDescent="0.25">
      <c r="A58" s="120" t="s">
        <v>231</v>
      </c>
      <c r="B58" s="119" t="s">
        <v>137</v>
      </c>
      <c r="C58" s="121">
        <v>251500</v>
      </c>
      <c r="D58" s="121">
        <v>251591.4</v>
      </c>
    </row>
    <row r="59" spans="1:4" outlineLevel="3" x14ac:dyDescent="0.25">
      <c r="A59" s="120" t="s">
        <v>439</v>
      </c>
      <c r="B59" s="119" t="s">
        <v>420</v>
      </c>
      <c r="C59" s="121">
        <v>99000</v>
      </c>
      <c r="D59" s="121">
        <v>99091.4</v>
      </c>
    </row>
    <row r="60" spans="1:4" outlineLevel="2" x14ac:dyDescent="0.25">
      <c r="A60" s="120" t="s">
        <v>232</v>
      </c>
      <c r="B60" s="119" t="s">
        <v>138</v>
      </c>
      <c r="C60" s="121">
        <v>99000</v>
      </c>
      <c r="D60" s="121">
        <v>99091.4</v>
      </c>
    </row>
    <row r="61" spans="1:4" outlineLevel="3" x14ac:dyDescent="0.25">
      <c r="A61" s="120" t="s">
        <v>440</v>
      </c>
      <c r="B61" s="119" t="s">
        <v>421</v>
      </c>
      <c r="C61" s="121">
        <v>152500</v>
      </c>
      <c r="D61" s="121">
        <v>152500</v>
      </c>
    </row>
    <row r="62" spans="1:4" ht="31.5" outlineLevel="1" x14ac:dyDescent="0.25">
      <c r="A62" s="120" t="s">
        <v>281</v>
      </c>
      <c r="B62" s="119" t="s">
        <v>282</v>
      </c>
      <c r="C62" s="121">
        <v>152500</v>
      </c>
      <c r="D62" s="121">
        <v>152500</v>
      </c>
    </row>
    <row r="63" spans="1:4" outlineLevel="2" x14ac:dyDescent="0.25">
      <c r="A63" s="120" t="s">
        <v>233</v>
      </c>
      <c r="B63" s="119" t="s">
        <v>139</v>
      </c>
      <c r="C63" s="121">
        <v>41545651.789999999</v>
      </c>
      <c r="D63" s="121">
        <v>41441327.359999999</v>
      </c>
    </row>
    <row r="64" spans="1:4" ht="33" customHeight="1" outlineLevel="3" x14ac:dyDescent="0.25">
      <c r="A64" s="120" t="s">
        <v>234</v>
      </c>
      <c r="B64" s="119" t="s">
        <v>198</v>
      </c>
      <c r="C64" s="121">
        <v>41425651.789999999</v>
      </c>
      <c r="D64" s="121">
        <v>41328327.359999999</v>
      </c>
    </row>
    <row r="65" spans="1:4" outlineLevel="3" x14ac:dyDescent="0.25">
      <c r="A65" s="120" t="s">
        <v>441</v>
      </c>
      <c r="B65" s="119" t="s">
        <v>422</v>
      </c>
      <c r="C65" s="121">
        <v>12494000</v>
      </c>
      <c r="D65" s="121">
        <v>12494000</v>
      </c>
    </row>
    <row r="66" spans="1:4" ht="31.5" outlineLevel="1" x14ac:dyDescent="0.25">
      <c r="A66" s="120" t="s">
        <v>235</v>
      </c>
      <c r="B66" s="119" t="s">
        <v>148</v>
      </c>
      <c r="C66" s="121">
        <v>12494000</v>
      </c>
      <c r="D66" s="121">
        <v>12494000</v>
      </c>
    </row>
    <row r="67" spans="1:4" ht="33.75" customHeight="1" outlineLevel="3" x14ac:dyDescent="0.25">
      <c r="A67" s="120" t="s">
        <v>236</v>
      </c>
      <c r="B67" s="119" t="s">
        <v>199</v>
      </c>
      <c r="C67" s="121">
        <v>609336</v>
      </c>
      <c r="D67" s="121">
        <v>544709.46</v>
      </c>
    </row>
    <row r="68" spans="1:4" ht="31.5" outlineLevel="3" x14ac:dyDescent="0.25">
      <c r="A68" s="120" t="s">
        <v>237</v>
      </c>
      <c r="B68" s="119" t="s">
        <v>149</v>
      </c>
      <c r="C68" s="121">
        <v>6209688.1100000003</v>
      </c>
      <c r="D68" s="121">
        <v>6209688.1100000003</v>
      </c>
    </row>
    <row r="69" spans="1:4" ht="31.5" outlineLevel="2" x14ac:dyDescent="0.25">
      <c r="A69" s="120" t="s">
        <v>442</v>
      </c>
      <c r="B69" s="119" t="s">
        <v>423</v>
      </c>
      <c r="C69" s="121">
        <v>10470329.550000001</v>
      </c>
      <c r="D69" s="121">
        <v>10470329.550000001</v>
      </c>
    </row>
    <row r="70" spans="1:4" ht="48" customHeight="1" outlineLevel="3" x14ac:dyDescent="0.25">
      <c r="A70" s="120" t="s">
        <v>443</v>
      </c>
      <c r="B70" s="119" t="s">
        <v>284</v>
      </c>
      <c r="C70" s="121">
        <v>1300000</v>
      </c>
      <c r="D70" s="121">
        <v>1300000</v>
      </c>
    </row>
    <row r="71" spans="1:4" ht="47.25" outlineLevel="1" x14ac:dyDescent="0.25">
      <c r="A71" s="120" t="s">
        <v>487</v>
      </c>
      <c r="B71" s="119" t="s">
        <v>476</v>
      </c>
      <c r="C71" s="121">
        <v>9170329.5500000007</v>
      </c>
      <c r="D71" s="121">
        <v>9170329.5500000007</v>
      </c>
    </row>
    <row r="72" spans="1:4" ht="19.5" customHeight="1" outlineLevel="2" x14ac:dyDescent="0.25">
      <c r="A72" s="120" t="s">
        <v>444</v>
      </c>
      <c r="B72" s="119" t="s">
        <v>424</v>
      </c>
      <c r="C72" s="121">
        <v>902900</v>
      </c>
      <c r="D72" s="121">
        <v>902900</v>
      </c>
    </row>
    <row r="73" spans="1:4" ht="47.25" outlineLevel="3" x14ac:dyDescent="0.25">
      <c r="A73" s="120" t="s">
        <v>238</v>
      </c>
      <c r="B73" s="119" t="s">
        <v>150</v>
      </c>
      <c r="C73" s="121">
        <v>902900</v>
      </c>
      <c r="D73" s="121">
        <v>902900</v>
      </c>
    </row>
    <row r="74" spans="1:4" ht="63" outlineLevel="2" x14ac:dyDescent="0.25">
      <c r="A74" s="120" t="s">
        <v>239</v>
      </c>
      <c r="B74" s="119" t="s">
        <v>151</v>
      </c>
      <c r="C74" s="121">
        <v>827000</v>
      </c>
      <c r="D74" s="121">
        <v>794302.11</v>
      </c>
    </row>
    <row r="75" spans="1:4" ht="47.25" outlineLevel="3" x14ac:dyDescent="0.25">
      <c r="A75" s="120" t="s">
        <v>488</v>
      </c>
      <c r="B75" s="119" t="s">
        <v>477</v>
      </c>
      <c r="C75" s="121">
        <v>5000000</v>
      </c>
      <c r="D75" s="121">
        <v>5000000</v>
      </c>
    </row>
    <row r="76" spans="1:4" ht="31.5" outlineLevel="2" x14ac:dyDescent="0.25">
      <c r="A76" s="120" t="s">
        <v>445</v>
      </c>
      <c r="B76" s="119" t="s">
        <v>425</v>
      </c>
      <c r="C76" s="121">
        <v>4912398.13</v>
      </c>
      <c r="D76" s="121">
        <v>4912398.13</v>
      </c>
    </row>
    <row r="77" spans="1:4" ht="47.25" outlineLevel="3" x14ac:dyDescent="0.25">
      <c r="A77" s="120" t="s">
        <v>446</v>
      </c>
      <c r="B77" s="119" t="s">
        <v>426</v>
      </c>
      <c r="C77" s="121">
        <v>1100000</v>
      </c>
      <c r="D77" s="121">
        <v>1100000</v>
      </c>
    </row>
    <row r="78" spans="1:4" ht="157.5" x14ac:dyDescent="0.25">
      <c r="A78" s="120" t="s">
        <v>447</v>
      </c>
      <c r="B78" s="119" t="s">
        <v>427</v>
      </c>
      <c r="C78" s="121">
        <v>3362398.13</v>
      </c>
      <c r="D78" s="121">
        <v>3362398.13</v>
      </c>
    </row>
    <row r="79" spans="1:4" ht="47.25" outlineLevel="1" x14ac:dyDescent="0.25">
      <c r="A79" s="120" t="s">
        <v>489</v>
      </c>
      <c r="B79" s="119" t="s">
        <v>478</v>
      </c>
      <c r="C79" s="121">
        <v>450000</v>
      </c>
      <c r="D79" s="121">
        <v>450000</v>
      </c>
    </row>
    <row r="80" spans="1:4" outlineLevel="2" x14ac:dyDescent="0.25">
      <c r="A80" s="120" t="s">
        <v>240</v>
      </c>
      <c r="B80" s="119" t="s">
        <v>140</v>
      </c>
      <c r="C80" s="121">
        <v>120000</v>
      </c>
      <c r="D80" s="121">
        <v>113000</v>
      </c>
    </row>
    <row r="81" spans="1:4" ht="31.5" outlineLevel="3" x14ac:dyDescent="0.25">
      <c r="A81" s="120" t="s">
        <v>241</v>
      </c>
      <c r="B81" s="119" t="s">
        <v>152</v>
      </c>
      <c r="C81" s="121">
        <v>120000</v>
      </c>
      <c r="D81" s="121">
        <v>113000</v>
      </c>
    </row>
    <row r="82" spans="1:4" outlineLevel="3" x14ac:dyDescent="0.25">
      <c r="A82" s="137"/>
      <c r="B82" s="137"/>
      <c r="C82" s="122">
        <v>84302081.680000007</v>
      </c>
      <c r="D82" s="122">
        <v>87908180.540000007</v>
      </c>
    </row>
  </sheetData>
  <mergeCells count="7">
    <mergeCell ref="B1:D1"/>
    <mergeCell ref="A82:B82"/>
    <mergeCell ref="A2:D2"/>
    <mergeCell ref="D4:D5"/>
    <mergeCell ref="B4:B5"/>
    <mergeCell ref="C4:C5"/>
    <mergeCell ref="A4:A5"/>
  </mergeCells>
  <pageMargins left="0.59055118110236227" right="0.31496062992125984" top="0.35433070866141736" bottom="0.39370078740157483" header="0" footer="0"/>
  <pageSetup paperSize="9" scale="75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10"/>
  <sheetViews>
    <sheetView topLeftCell="A91" zoomScaleNormal="100" workbookViewId="0">
      <selection activeCell="K100" sqref="K100"/>
    </sheetView>
  </sheetViews>
  <sheetFormatPr defaultRowHeight="15.75" outlineLevelRow="4" x14ac:dyDescent="0.25"/>
  <cols>
    <col min="1" max="1" width="52.140625" style="64" customWidth="1"/>
    <col min="2" max="3" width="7.7109375" style="64" customWidth="1"/>
    <col min="4" max="4" width="12" style="64" customWidth="1"/>
    <col min="5" max="5" width="7.7109375" style="64" customWidth="1"/>
    <col min="6" max="6" width="9.5703125" style="64" customWidth="1"/>
    <col min="7" max="7" width="18.5703125" style="64" customWidth="1"/>
    <col min="8" max="9" width="15.7109375" style="101" customWidth="1"/>
    <col min="10" max="16384" width="9.140625" style="64"/>
  </cols>
  <sheetData>
    <row r="1" spans="1:9" ht="72" customHeight="1" x14ac:dyDescent="0.25">
      <c r="G1" s="136" t="s">
        <v>512</v>
      </c>
      <c r="H1" s="136"/>
      <c r="I1" s="136"/>
    </row>
    <row r="2" spans="1:9" ht="6" customHeight="1" x14ac:dyDescent="0.25"/>
    <row r="3" spans="1:9" ht="15.75" customHeight="1" x14ac:dyDescent="0.25">
      <c r="A3" s="148" t="s">
        <v>457</v>
      </c>
      <c r="B3" s="148"/>
      <c r="C3" s="148"/>
      <c r="D3" s="148"/>
      <c r="E3" s="148"/>
      <c r="F3" s="148"/>
      <c r="G3" s="148"/>
      <c r="H3" s="148"/>
      <c r="I3" s="148"/>
    </row>
    <row r="4" spans="1:9" ht="27.75" customHeight="1" x14ac:dyDescent="0.25">
      <c r="A4" s="149" t="s">
        <v>0</v>
      </c>
      <c r="B4" s="149" t="s">
        <v>286</v>
      </c>
      <c r="C4" s="149" t="s">
        <v>287</v>
      </c>
      <c r="D4" s="149" t="s">
        <v>1</v>
      </c>
      <c r="E4" s="149" t="s">
        <v>2</v>
      </c>
      <c r="F4" s="149" t="s">
        <v>288</v>
      </c>
      <c r="G4" s="149" t="s">
        <v>468</v>
      </c>
      <c r="H4" s="144" t="s">
        <v>385</v>
      </c>
      <c r="I4" s="144" t="s">
        <v>386</v>
      </c>
    </row>
    <row r="5" spans="1:9" ht="18.75" customHeight="1" x14ac:dyDescent="0.25">
      <c r="A5" s="150"/>
      <c r="B5" s="150"/>
      <c r="C5" s="150"/>
      <c r="D5" s="150"/>
      <c r="E5" s="150"/>
      <c r="F5" s="150"/>
      <c r="G5" s="150"/>
      <c r="H5" s="145"/>
      <c r="I5" s="145"/>
    </row>
    <row r="6" spans="1:9" ht="31.5" x14ac:dyDescent="0.25">
      <c r="A6" s="105" t="s">
        <v>354</v>
      </c>
      <c r="B6" s="123" t="s">
        <v>289</v>
      </c>
      <c r="C6" s="123" t="s">
        <v>290</v>
      </c>
      <c r="D6" s="123" t="s">
        <v>291</v>
      </c>
      <c r="E6" s="123" t="s">
        <v>289</v>
      </c>
      <c r="F6" s="123" t="s">
        <v>289</v>
      </c>
      <c r="G6" s="123"/>
      <c r="H6" s="108">
        <v>72254384.939999998</v>
      </c>
      <c r="I6" s="108">
        <v>71008743.890000001</v>
      </c>
    </row>
    <row r="7" spans="1:9" ht="15.75" customHeight="1" x14ac:dyDescent="0.25">
      <c r="A7" s="107" t="s">
        <v>355</v>
      </c>
      <c r="B7" s="106" t="s">
        <v>289</v>
      </c>
      <c r="C7" s="106" t="s">
        <v>292</v>
      </c>
      <c r="D7" s="106" t="s">
        <v>291</v>
      </c>
      <c r="E7" s="106" t="s">
        <v>289</v>
      </c>
      <c r="F7" s="106" t="s">
        <v>289</v>
      </c>
      <c r="G7" s="106"/>
      <c r="H7" s="112">
        <v>25062489</v>
      </c>
      <c r="I7" s="112">
        <v>24112460.16</v>
      </c>
    </row>
    <row r="8" spans="1:9" ht="15.75" customHeight="1" outlineLevel="1" x14ac:dyDescent="0.25">
      <c r="A8" s="107" t="s">
        <v>244</v>
      </c>
      <c r="B8" s="106" t="s">
        <v>289</v>
      </c>
      <c r="C8" s="106" t="s">
        <v>293</v>
      </c>
      <c r="D8" s="106" t="s">
        <v>291</v>
      </c>
      <c r="E8" s="106" t="s">
        <v>289</v>
      </c>
      <c r="F8" s="106" t="s">
        <v>289</v>
      </c>
      <c r="G8" s="106"/>
      <c r="H8" s="112">
        <v>315415</v>
      </c>
      <c r="I8" s="112">
        <v>115131.2</v>
      </c>
    </row>
    <row r="9" spans="1:9" outlineLevel="2" x14ac:dyDescent="0.25">
      <c r="A9" s="107" t="s">
        <v>245</v>
      </c>
      <c r="B9" s="106" t="s">
        <v>289</v>
      </c>
      <c r="C9" s="106" t="s">
        <v>293</v>
      </c>
      <c r="D9" s="106" t="s">
        <v>490</v>
      </c>
      <c r="E9" s="106" t="s">
        <v>289</v>
      </c>
      <c r="F9" s="106" t="s">
        <v>289</v>
      </c>
      <c r="G9" s="106"/>
      <c r="H9" s="112">
        <v>315415</v>
      </c>
      <c r="I9" s="112">
        <v>115131.2</v>
      </c>
    </row>
    <row r="10" spans="1:9" outlineLevel="3" x14ac:dyDescent="0.25">
      <c r="A10" s="107" t="s">
        <v>356</v>
      </c>
      <c r="B10" s="106" t="s">
        <v>3</v>
      </c>
      <c r="C10" s="106" t="s">
        <v>293</v>
      </c>
      <c r="D10" s="106" t="s">
        <v>490</v>
      </c>
      <c r="E10" s="106" t="s">
        <v>294</v>
      </c>
      <c r="F10" s="106" t="s">
        <v>295</v>
      </c>
      <c r="G10" s="106"/>
      <c r="H10" s="109">
        <v>76200</v>
      </c>
      <c r="I10" s="109">
        <v>75600</v>
      </c>
    </row>
    <row r="11" spans="1:9" outlineLevel="4" x14ac:dyDescent="0.25">
      <c r="A11" s="107" t="s">
        <v>359</v>
      </c>
      <c r="B11" s="106" t="s">
        <v>3</v>
      </c>
      <c r="C11" s="106" t="s">
        <v>293</v>
      </c>
      <c r="D11" s="106" t="s">
        <v>490</v>
      </c>
      <c r="E11" s="106" t="s">
        <v>387</v>
      </c>
      <c r="F11" s="106" t="s">
        <v>299</v>
      </c>
      <c r="G11" s="106"/>
      <c r="H11" s="109">
        <v>193200</v>
      </c>
      <c r="I11" s="109">
        <v>0</v>
      </c>
    </row>
    <row r="12" spans="1:9" ht="16.5" customHeight="1" outlineLevel="4" x14ac:dyDescent="0.25">
      <c r="A12" s="107" t="s">
        <v>357</v>
      </c>
      <c r="B12" s="106" t="s">
        <v>3</v>
      </c>
      <c r="C12" s="106" t="s">
        <v>293</v>
      </c>
      <c r="D12" s="106" t="s">
        <v>490</v>
      </c>
      <c r="E12" s="106" t="s">
        <v>296</v>
      </c>
      <c r="F12" s="106" t="s">
        <v>297</v>
      </c>
      <c r="G12" s="106"/>
      <c r="H12" s="109">
        <v>23015</v>
      </c>
      <c r="I12" s="109">
        <v>22831.200000000001</v>
      </c>
    </row>
    <row r="13" spans="1:9" outlineLevel="4" x14ac:dyDescent="0.25">
      <c r="A13" s="107" t="s">
        <v>359</v>
      </c>
      <c r="B13" s="106" t="s">
        <v>3</v>
      </c>
      <c r="C13" s="106" t="s">
        <v>293</v>
      </c>
      <c r="D13" s="106" t="s">
        <v>490</v>
      </c>
      <c r="E13" s="106" t="s">
        <v>298</v>
      </c>
      <c r="F13" s="106" t="s">
        <v>299</v>
      </c>
      <c r="G13" s="106"/>
      <c r="H13" s="109">
        <v>3000</v>
      </c>
      <c r="I13" s="109">
        <v>1700</v>
      </c>
    </row>
    <row r="14" spans="1:9" ht="31.5" outlineLevel="4" x14ac:dyDescent="0.25">
      <c r="A14" s="107" t="s">
        <v>358</v>
      </c>
      <c r="B14" s="106" t="s">
        <v>3</v>
      </c>
      <c r="C14" s="106" t="s">
        <v>293</v>
      </c>
      <c r="D14" s="106" t="s">
        <v>490</v>
      </c>
      <c r="E14" s="106" t="s">
        <v>298</v>
      </c>
      <c r="F14" s="106" t="s">
        <v>300</v>
      </c>
      <c r="G14" s="106"/>
      <c r="H14" s="109">
        <v>5000</v>
      </c>
      <c r="I14" s="109">
        <v>0</v>
      </c>
    </row>
    <row r="15" spans="1:9" ht="31.5" outlineLevel="2" x14ac:dyDescent="0.25">
      <c r="A15" s="107" t="s">
        <v>367</v>
      </c>
      <c r="B15" s="106" t="s">
        <v>3</v>
      </c>
      <c r="C15" s="106" t="s">
        <v>293</v>
      </c>
      <c r="D15" s="106" t="s">
        <v>490</v>
      </c>
      <c r="E15" s="106" t="s">
        <v>298</v>
      </c>
      <c r="F15" s="106" t="s">
        <v>312</v>
      </c>
      <c r="G15" s="106"/>
      <c r="H15" s="109">
        <v>15000</v>
      </c>
      <c r="I15" s="109">
        <v>15000</v>
      </c>
    </row>
    <row r="16" spans="1:9" ht="63" outlineLevel="3" x14ac:dyDescent="0.25">
      <c r="A16" s="107" t="s">
        <v>37</v>
      </c>
      <c r="B16" s="106" t="s">
        <v>289</v>
      </c>
      <c r="C16" s="106" t="s">
        <v>301</v>
      </c>
      <c r="D16" s="106" t="s">
        <v>291</v>
      </c>
      <c r="E16" s="106" t="s">
        <v>289</v>
      </c>
      <c r="F16" s="106" t="s">
        <v>289</v>
      </c>
      <c r="G16" s="106"/>
      <c r="H16" s="112">
        <v>15541757</v>
      </c>
      <c r="I16" s="112">
        <v>15227437.380000001</v>
      </c>
    </row>
    <row r="17" spans="1:9" outlineLevel="4" x14ac:dyDescent="0.25">
      <c r="A17" s="107" t="s">
        <v>245</v>
      </c>
      <c r="B17" s="106" t="s">
        <v>289</v>
      </c>
      <c r="C17" s="106" t="s">
        <v>301</v>
      </c>
      <c r="D17" s="106" t="s">
        <v>388</v>
      </c>
      <c r="E17" s="106" t="s">
        <v>289</v>
      </c>
      <c r="F17" s="106" t="s">
        <v>289</v>
      </c>
      <c r="G17" s="106"/>
      <c r="H17" s="112">
        <v>14622084</v>
      </c>
      <c r="I17" s="112">
        <v>14330519.720000001</v>
      </c>
    </row>
    <row r="18" spans="1:9" outlineLevel="4" x14ac:dyDescent="0.25">
      <c r="A18" s="107" t="s">
        <v>356</v>
      </c>
      <c r="B18" s="106" t="s">
        <v>3</v>
      </c>
      <c r="C18" s="106" t="s">
        <v>301</v>
      </c>
      <c r="D18" s="106" t="s">
        <v>388</v>
      </c>
      <c r="E18" s="106" t="s">
        <v>294</v>
      </c>
      <c r="F18" s="106" t="s">
        <v>295</v>
      </c>
      <c r="G18" s="106"/>
      <c r="H18" s="109">
        <v>9621032</v>
      </c>
      <c r="I18" s="109">
        <v>9534636.1400000006</v>
      </c>
    </row>
    <row r="19" spans="1:9" ht="31.5" outlineLevel="4" x14ac:dyDescent="0.25">
      <c r="A19" s="107" t="s">
        <v>360</v>
      </c>
      <c r="B19" s="106" t="s">
        <v>3</v>
      </c>
      <c r="C19" s="106" t="s">
        <v>301</v>
      </c>
      <c r="D19" s="106" t="s">
        <v>388</v>
      </c>
      <c r="E19" s="106" t="s">
        <v>294</v>
      </c>
      <c r="F19" s="106" t="s">
        <v>302</v>
      </c>
      <c r="G19" s="106"/>
      <c r="H19" s="109">
        <v>100000</v>
      </c>
      <c r="I19" s="109">
        <v>65530.68</v>
      </c>
    </row>
    <row r="20" spans="1:9" outlineLevel="4" x14ac:dyDescent="0.25">
      <c r="A20" s="107" t="s">
        <v>357</v>
      </c>
      <c r="B20" s="106" t="s">
        <v>3</v>
      </c>
      <c r="C20" s="106" t="s">
        <v>301</v>
      </c>
      <c r="D20" s="106" t="s">
        <v>388</v>
      </c>
      <c r="E20" s="106" t="s">
        <v>296</v>
      </c>
      <c r="F20" s="106" t="s">
        <v>297</v>
      </c>
      <c r="G20" s="106"/>
      <c r="H20" s="109">
        <v>2905552</v>
      </c>
      <c r="I20" s="109">
        <v>2852525.42</v>
      </c>
    </row>
    <row r="21" spans="1:9" outlineLevel="4" x14ac:dyDescent="0.25">
      <c r="A21" s="107" t="s">
        <v>361</v>
      </c>
      <c r="B21" s="106" t="s">
        <v>3</v>
      </c>
      <c r="C21" s="106" t="s">
        <v>301</v>
      </c>
      <c r="D21" s="106" t="s">
        <v>388</v>
      </c>
      <c r="E21" s="106" t="s">
        <v>298</v>
      </c>
      <c r="F21" s="106" t="s">
        <v>303</v>
      </c>
      <c r="G21" s="106"/>
      <c r="H21" s="109">
        <v>114052.43</v>
      </c>
      <c r="I21" s="109">
        <v>110470.63</v>
      </c>
    </row>
    <row r="22" spans="1:9" outlineLevel="4" x14ac:dyDescent="0.25">
      <c r="A22" s="107" t="s">
        <v>362</v>
      </c>
      <c r="B22" s="106" t="s">
        <v>3</v>
      </c>
      <c r="C22" s="106" t="s">
        <v>301</v>
      </c>
      <c r="D22" s="106" t="s">
        <v>388</v>
      </c>
      <c r="E22" s="106" t="s">
        <v>298</v>
      </c>
      <c r="F22" s="106" t="s">
        <v>304</v>
      </c>
      <c r="G22" s="106"/>
      <c r="H22" s="109">
        <v>990000</v>
      </c>
      <c r="I22" s="109">
        <v>954960.3</v>
      </c>
    </row>
    <row r="23" spans="1:9" outlineLevel="4" x14ac:dyDescent="0.25">
      <c r="A23" s="107" t="s">
        <v>363</v>
      </c>
      <c r="B23" s="106" t="s">
        <v>3</v>
      </c>
      <c r="C23" s="106" t="s">
        <v>301</v>
      </c>
      <c r="D23" s="106" t="s">
        <v>388</v>
      </c>
      <c r="E23" s="106" t="s">
        <v>298</v>
      </c>
      <c r="F23" s="106" t="s">
        <v>305</v>
      </c>
      <c r="G23" s="106"/>
      <c r="H23" s="109">
        <v>25112.77</v>
      </c>
      <c r="I23" s="109">
        <v>25112.77</v>
      </c>
    </row>
    <row r="24" spans="1:9" outlineLevel="4" x14ac:dyDescent="0.25">
      <c r="A24" s="107" t="s">
        <v>364</v>
      </c>
      <c r="B24" s="106" t="s">
        <v>3</v>
      </c>
      <c r="C24" s="106" t="s">
        <v>301</v>
      </c>
      <c r="D24" s="106" t="s">
        <v>388</v>
      </c>
      <c r="E24" s="106" t="s">
        <v>298</v>
      </c>
      <c r="F24" s="106" t="s">
        <v>306</v>
      </c>
      <c r="G24" s="106"/>
      <c r="H24" s="109">
        <v>89784.8</v>
      </c>
      <c r="I24" s="109">
        <v>80160</v>
      </c>
    </row>
    <row r="25" spans="1:9" outlineLevel="4" x14ac:dyDescent="0.25">
      <c r="A25" s="107" t="s">
        <v>359</v>
      </c>
      <c r="B25" s="106" t="s">
        <v>3</v>
      </c>
      <c r="C25" s="106" t="s">
        <v>301</v>
      </c>
      <c r="D25" s="106" t="s">
        <v>388</v>
      </c>
      <c r="E25" s="106" t="s">
        <v>298</v>
      </c>
      <c r="F25" s="106" t="s">
        <v>299</v>
      </c>
      <c r="G25" s="106"/>
      <c r="H25" s="109">
        <v>361250</v>
      </c>
      <c r="I25" s="109">
        <v>348642.54</v>
      </c>
    </row>
    <row r="26" spans="1:9" outlineLevel="4" x14ac:dyDescent="0.25">
      <c r="A26" s="107" t="s">
        <v>513</v>
      </c>
      <c r="B26" s="106" t="s">
        <v>3</v>
      </c>
      <c r="C26" s="106" t="s">
        <v>301</v>
      </c>
      <c r="D26" s="106" t="s">
        <v>388</v>
      </c>
      <c r="E26" s="106" t="s">
        <v>298</v>
      </c>
      <c r="F26" s="106" t="s">
        <v>491</v>
      </c>
      <c r="G26" s="106"/>
      <c r="H26" s="109">
        <v>5000</v>
      </c>
      <c r="I26" s="109">
        <v>2022</v>
      </c>
    </row>
    <row r="27" spans="1:9" ht="31.5" outlineLevel="4" x14ac:dyDescent="0.25">
      <c r="A27" s="107" t="s">
        <v>358</v>
      </c>
      <c r="B27" s="106" t="s">
        <v>3</v>
      </c>
      <c r="C27" s="106" t="s">
        <v>301</v>
      </c>
      <c r="D27" s="106" t="s">
        <v>388</v>
      </c>
      <c r="E27" s="106" t="s">
        <v>298</v>
      </c>
      <c r="F27" s="106" t="s">
        <v>300</v>
      </c>
      <c r="G27" s="106"/>
      <c r="H27" s="109">
        <v>139300</v>
      </c>
      <c r="I27" s="109">
        <v>101905.38</v>
      </c>
    </row>
    <row r="28" spans="1:9" outlineLevel="3" x14ac:dyDescent="0.25">
      <c r="A28" s="107" t="s">
        <v>363</v>
      </c>
      <c r="B28" s="106" t="s">
        <v>3</v>
      </c>
      <c r="C28" s="106" t="s">
        <v>301</v>
      </c>
      <c r="D28" s="106" t="s">
        <v>388</v>
      </c>
      <c r="E28" s="106" t="s">
        <v>307</v>
      </c>
      <c r="F28" s="106" t="s">
        <v>305</v>
      </c>
      <c r="G28" s="106"/>
      <c r="H28" s="109">
        <v>271000</v>
      </c>
      <c r="I28" s="109">
        <v>254553.86</v>
      </c>
    </row>
    <row r="29" spans="1:9" ht="47.25" outlineLevel="4" x14ac:dyDescent="0.25">
      <c r="A29" s="107" t="s">
        <v>398</v>
      </c>
      <c r="B29" s="106" t="s">
        <v>289</v>
      </c>
      <c r="C29" s="106" t="s">
        <v>301</v>
      </c>
      <c r="D29" s="106" t="s">
        <v>389</v>
      </c>
      <c r="E29" s="106" t="s">
        <v>289</v>
      </c>
      <c r="F29" s="106" t="s">
        <v>289</v>
      </c>
      <c r="G29" s="106"/>
      <c r="H29" s="112">
        <v>919673</v>
      </c>
      <c r="I29" s="112">
        <v>896917.66</v>
      </c>
    </row>
    <row r="30" spans="1:9" outlineLevel="4" x14ac:dyDescent="0.25">
      <c r="A30" s="107" t="s">
        <v>356</v>
      </c>
      <c r="B30" s="106" t="s">
        <v>3</v>
      </c>
      <c r="C30" s="106" t="s">
        <v>301</v>
      </c>
      <c r="D30" s="106" t="s">
        <v>389</v>
      </c>
      <c r="E30" s="106" t="s">
        <v>294</v>
      </c>
      <c r="F30" s="106" t="s">
        <v>295</v>
      </c>
      <c r="G30" s="106"/>
      <c r="H30" s="109">
        <v>703156.09</v>
      </c>
      <c r="I30" s="109">
        <v>687258.81</v>
      </c>
    </row>
    <row r="31" spans="1:9" ht="31.5" customHeight="1" outlineLevel="4" x14ac:dyDescent="0.25">
      <c r="A31" s="107" t="s">
        <v>360</v>
      </c>
      <c r="B31" s="106" t="s">
        <v>3</v>
      </c>
      <c r="C31" s="106" t="s">
        <v>301</v>
      </c>
      <c r="D31" s="106" t="s">
        <v>389</v>
      </c>
      <c r="E31" s="106" t="s">
        <v>294</v>
      </c>
      <c r="F31" s="106" t="s">
        <v>302</v>
      </c>
      <c r="G31" s="106"/>
      <c r="H31" s="109">
        <v>30000</v>
      </c>
      <c r="I31" s="109">
        <v>28877.52</v>
      </c>
    </row>
    <row r="32" spans="1:9" outlineLevel="2" x14ac:dyDescent="0.25">
      <c r="A32" s="107" t="s">
        <v>357</v>
      </c>
      <c r="B32" s="106" t="s">
        <v>3</v>
      </c>
      <c r="C32" s="106" t="s">
        <v>301</v>
      </c>
      <c r="D32" s="106" t="s">
        <v>389</v>
      </c>
      <c r="E32" s="106" t="s">
        <v>296</v>
      </c>
      <c r="F32" s="106" t="s">
        <v>297</v>
      </c>
      <c r="G32" s="106"/>
      <c r="H32" s="109">
        <v>186516.91</v>
      </c>
      <c r="I32" s="109">
        <v>180781.33</v>
      </c>
    </row>
    <row r="33" spans="1:9" outlineLevel="3" x14ac:dyDescent="0.25">
      <c r="A33" s="107" t="s">
        <v>514</v>
      </c>
      <c r="B33" s="106" t="s">
        <v>289</v>
      </c>
      <c r="C33" s="106" t="s">
        <v>492</v>
      </c>
      <c r="D33" s="106" t="s">
        <v>291</v>
      </c>
      <c r="E33" s="106" t="s">
        <v>289</v>
      </c>
      <c r="F33" s="106" t="s">
        <v>289</v>
      </c>
      <c r="G33" s="106"/>
      <c r="H33" s="112">
        <v>100000</v>
      </c>
      <c r="I33" s="112">
        <v>0</v>
      </c>
    </row>
    <row r="34" spans="1:9" ht="31.5" outlineLevel="4" x14ac:dyDescent="0.25">
      <c r="A34" s="107" t="s">
        <v>515</v>
      </c>
      <c r="B34" s="106" t="s">
        <v>289</v>
      </c>
      <c r="C34" s="106" t="s">
        <v>492</v>
      </c>
      <c r="D34" s="106" t="s">
        <v>493</v>
      </c>
      <c r="E34" s="106" t="s">
        <v>289</v>
      </c>
      <c r="F34" s="106" t="s">
        <v>289</v>
      </c>
      <c r="G34" s="106"/>
      <c r="H34" s="112">
        <v>100000</v>
      </c>
      <c r="I34" s="112">
        <v>0</v>
      </c>
    </row>
    <row r="35" spans="1:9" ht="31.5" outlineLevel="2" x14ac:dyDescent="0.25">
      <c r="A35" s="107" t="s">
        <v>277</v>
      </c>
      <c r="B35" s="106" t="s">
        <v>3</v>
      </c>
      <c r="C35" s="106" t="s">
        <v>492</v>
      </c>
      <c r="D35" s="106" t="s">
        <v>493</v>
      </c>
      <c r="E35" s="106" t="s">
        <v>494</v>
      </c>
      <c r="F35" s="106" t="s">
        <v>313</v>
      </c>
      <c r="G35" s="106"/>
      <c r="H35" s="109">
        <v>100000</v>
      </c>
      <c r="I35" s="109">
        <v>0</v>
      </c>
    </row>
    <row r="36" spans="1:9" outlineLevel="3" x14ac:dyDescent="0.25">
      <c r="A36" s="107" t="s">
        <v>39</v>
      </c>
      <c r="B36" s="106" t="s">
        <v>289</v>
      </c>
      <c r="C36" s="106" t="s">
        <v>309</v>
      </c>
      <c r="D36" s="106" t="s">
        <v>291</v>
      </c>
      <c r="E36" s="106" t="s">
        <v>289</v>
      </c>
      <c r="F36" s="106" t="s">
        <v>289</v>
      </c>
      <c r="G36" s="106"/>
      <c r="H36" s="112">
        <v>9105317</v>
      </c>
      <c r="I36" s="112">
        <v>8769891.5800000001</v>
      </c>
    </row>
    <row r="37" spans="1:9" outlineLevel="4" x14ac:dyDescent="0.25">
      <c r="A37" s="107" t="s">
        <v>248</v>
      </c>
      <c r="B37" s="106" t="s">
        <v>289</v>
      </c>
      <c r="C37" s="106" t="s">
        <v>309</v>
      </c>
      <c r="D37" s="106" t="s">
        <v>390</v>
      </c>
      <c r="E37" s="106" t="s">
        <v>289</v>
      </c>
      <c r="F37" s="106" t="s">
        <v>289</v>
      </c>
      <c r="G37" s="106"/>
      <c r="H37" s="112">
        <v>2390501</v>
      </c>
      <c r="I37" s="112">
        <v>2226280.4500000002</v>
      </c>
    </row>
    <row r="38" spans="1:9" outlineLevel="4" x14ac:dyDescent="0.25">
      <c r="A38" s="107" t="s">
        <v>356</v>
      </c>
      <c r="B38" s="106" t="s">
        <v>3</v>
      </c>
      <c r="C38" s="106" t="s">
        <v>309</v>
      </c>
      <c r="D38" s="106" t="s">
        <v>390</v>
      </c>
      <c r="E38" s="106" t="s">
        <v>294</v>
      </c>
      <c r="F38" s="106" t="s">
        <v>295</v>
      </c>
      <c r="G38" s="106"/>
      <c r="H38" s="109">
        <v>127332</v>
      </c>
      <c r="I38" s="109">
        <v>127332</v>
      </c>
    </row>
    <row r="39" spans="1:9" outlineLevel="4" x14ac:dyDescent="0.25">
      <c r="A39" s="107" t="s">
        <v>357</v>
      </c>
      <c r="B39" s="106" t="s">
        <v>3</v>
      </c>
      <c r="C39" s="106" t="s">
        <v>309</v>
      </c>
      <c r="D39" s="106" t="s">
        <v>390</v>
      </c>
      <c r="E39" s="106" t="s">
        <v>296</v>
      </c>
      <c r="F39" s="106" t="s">
        <v>297</v>
      </c>
      <c r="G39" s="106"/>
      <c r="H39" s="109">
        <v>38454</v>
      </c>
      <c r="I39" s="109">
        <v>38454</v>
      </c>
    </row>
    <row r="40" spans="1:9" outlineLevel="4" x14ac:dyDescent="0.25">
      <c r="A40" s="107" t="s">
        <v>362</v>
      </c>
      <c r="B40" s="106" t="s">
        <v>3</v>
      </c>
      <c r="C40" s="106" t="s">
        <v>309</v>
      </c>
      <c r="D40" s="106" t="s">
        <v>390</v>
      </c>
      <c r="E40" s="106" t="s">
        <v>298</v>
      </c>
      <c r="F40" s="106" t="s">
        <v>304</v>
      </c>
      <c r="G40" s="106"/>
      <c r="H40" s="109">
        <v>34000</v>
      </c>
      <c r="I40" s="109">
        <v>34000</v>
      </c>
    </row>
    <row r="41" spans="1:9" outlineLevel="4" x14ac:dyDescent="0.25">
      <c r="A41" s="107" t="s">
        <v>364</v>
      </c>
      <c r="B41" s="106" t="s">
        <v>3</v>
      </c>
      <c r="C41" s="106" t="s">
        <v>309</v>
      </c>
      <c r="D41" s="106" t="s">
        <v>390</v>
      </c>
      <c r="E41" s="106" t="s">
        <v>298</v>
      </c>
      <c r="F41" s="106" t="s">
        <v>306</v>
      </c>
      <c r="G41" s="106"/>
      <c r="H41" s="109">
        <v>255850</v>
      </c>
      <c r="I41" s="109">
        <v>255850</v>
      </c>
    </row>
    <row r="42" spans="1:9" outlineLevel="3" x14ac:dyDescent="0.25">
      <c r="A42" s="107" t="s">
        <v>359</v>
      </c>
      <c r="B42" s="106" t="s">
        <v>3</v>
      </c>
      <c r="C42" s="106" t="s">
        <v>309</v>
      </c>
      <c r="D42" s="106" t="s">
        <v>390</v>
      </c>
      <c r="E42" s="106" t="s">
        <v>298</v>
      </c>
      <c r="F42" s="106" t="s">
        <v>299</v>
      </c>
      <c r="G42" s="106"/>
      <c r="H42" s="109">
        <v>1703484</v>
      </c>
      <c r="I42" s="109">
        <v>1584444.44</v>
      </c>
    </row>
    <row r="43" spans="1:9" outlineLevel="4" x14ac:dyDescent="0.25">
      <c r="A43" s="107" t="s">
        <v>365</v>
      </c>
      <c r="B43" s="106" t="s">
        <v>3</v>
      </c>
      <c r="C43" s="106" t="s">
        <v>309</v>
      </c>
      <c r="D43" s="106" t="s">
        <v>390</v>
      </c>
      <c r="E43" s="106" t="s">
        <v>298</v>
      </c>
      <c r="F43" s="106" t="s">
        <v>242</v>
      </c>
      <c r="G43" s="106"/>
      <c r="H43" s="109">
        <v>14000</v>
      </c>
      <c r="I43" s="109">
        <v>14000</v>
      </c>
    </row>
    <row r="44" spans="1:9" ht="31.5" outlineLevel="4" x14ac:dyDescent="0.25">
      <c r="A44" s="107" t="s">
        <v>358</v>
      </c>
      <c r="B44" s="106" t="s">
        <v>3</v>
      </c>
      <c r="C44" s="106" t="s">
        <v>309</v>
      </c>
      <c r="D44" s="106" t="s">
        <v>390</v>
      </c>
      <c r="E44" s="106" t="s">
        <v>298</v>
      </c>
      <c r="F44" s="106" t="s">
        <v>300</v>
      </c>
      <c r="G44" s="106"/>
      <c r="H44" s="109">
        <v>24330</v>
      </c>
      <c r="I44" s="109">
        <v>24330</v>
      </c>
    </row>
    <row r="45" spans="1:9" ht="31.5" outlineLevel="3" x14ac:dyDescent="0.25">
      <c r="A45" s="107" t="s">
        <v>367</v>
      </c>
      <c r="B45" s="106" t="s">
        <v>3</v>
      </c>
      <c r="C45" s="106" t="s">
        <v>309</v>
      </c>
      <c r="D45" s="106" t="s">
        <v>390</v>
      </c>
      <c r="E45" s="106" t="s">
        <v>298</v>
      </c>
      <c r="F45" s="106" t="s">
        <v>312</v>
      </c>
      <c r="G45" s="106"/>
      <c r="H45" s="109">
        <v>69050</v>
      </c>
      <c r="I45" s="109">
        <v>61550</v>
      </c>
    </row>
    <row r="46" spans="1:9" outlineLevel="4" x14ac:dyDescent="0.25">
      <c r="A46" s="107" t="s">
        <v>363</v>
      </c>
      <c r="B46" s="106" t="s">
        <v>3</v>
      </c>
      <c r="C46" s="106" t="s">
        <v>309</v>
      </c>
      <c r="D46" s="106" t="s">
        <v>390</v>
      </c>
      <c r="E46" s="106" t="s">
        <v>307</v>
      </c>
      <c r="F46" s="106" t="s">
        <v>305</v>
      </c>
      <c r="G46" s="106"/>
      <c r="H46" s="109">
        <v>6000</v>
      </c>
      <c r="I46" s="109">
        <v>3489.99</v>
      </c>
    </row>
    <row r="47" spans="1:9" ht="31.5" outlineLevel="4" x14ac:dyDescent="0.25">
      <c r="A47" s="107" t="s">
        <v>277</v>
      </c>
      <c r="B47" s="106" t="s">
        <v>3</v>
      </c>
      <c r="C47" s="106" t="s">
        <v>309</v>
      </c>
      <c r="D47" s="106" t="s">
        <v>390</v>
      </c>
      <c r="E47" s="106" t="s">
        <v>5</v>
      </c>
      <c r="F47" s="106" t="s">
        <v>313</v>
      </c>
      <c r="G47" s="106"/>
      <c r="H47" s="109">
        <v>63830.98</v>
      </c>
      <c r="I47" s="109">
        <v>33500</v>
      </c>
    </row>
    <row r="48" spans="1:9" ht="31.5" outlineLevel="4" x14ac:dyDescent="0.25">
      <c r="A48" s="107" t="s">
        <v>277</v>
      </c>
      <c r="B48" s="106" t="s">
        <v>3</v>
      </c>
      <c r="C48" s="106" t="s">
        <v>309</v>
      </c>
      <c r="D48" s="106" t="s">
        <v>390</v>
      </c>
      <c r="E48" s="106" t="s">
        <v>391</v>
      </c>
      <c r="F48" s="106" t="s">
        <v>313</v>
      </c>
      <c r="G48" s="106"/>
      <c r="H48" s="109">
        <v>9170.02</v>
      </c>
      <c r="I48" s="109">
        <v>9170.02</v>
      </c>
    </row>
    <row r="49" spans="1:9" outlineLevel="4" x14ac:dyDescent="0.25">
      <c r="A49" s="107" t="s">
        <v>369</v>
      </c>
      <c r="B49" s="106" t="s">
        <v>3</v>
      </c>
      <c r="C49" s="106" t="s">
        <v>309</v>
      </c>
      <c r="D49" s="106" t="s">
        <v>390</v>
      </c>
      <c r="E49" s="106" t="s">
        <v>314</v>
      </c>
      <c r="F49" s="106" t="s">
        <v>316</v>
      </c>
      <c r="G49" s="106"/>
      <c r="H49" s="109">
        <v>45000</v>
      </c>
      <c r="I49" s="109">
        <v>40160</v>
      </c>
    </row>
    <row r="50" spans="1:9" ht="47.25" outlineLevel="4" x14ac:dyDescent="0.25">
      <c r="A50" s="107" t="s">
        <v>516</v>
      </c>
      <c r="B50" s="106" t="s">
        <v>289</v>
      </c>
      <c r="C50" s="106" t="s">
        <v>309</v>
      </c>
      <c r="D50" s="106" t="s">
        <v>495</v>
      </c>
      <c r="E50" s="106" t="s">
        <v>289</v>
      </c>
      <c r="F50" s="106" t="s">
        <v>289</v>
      </c>
      <c r="G50" s="106"/>
      <c r="H50" s="112">
        <v>370000</v>
      </c>
      <c r="I50" s="112">
        <v>370000</v>
      </c>
    </row>
    <row r="51" spans="1:9" outlineLevel="4" x14ac:dyDescent="0.25">
      <c r="A51" s="107" t="s">
        <v>364</v>
      </c>
      <c r="B51" s="106" t="s">
        <v>3</v>
      </c>
      <c r="C51" s="106" t="s">
        <v>309</v>
      </c>
      <c r="D51" s="106" t="s">
        <v>495</v>
      </c>
      <c r="E51" s="106" t="s">
        <v>298</v>
      </c>
      <c r="F51" s="106" t="s">
        <v>306</v>
      </c>
      <c r="G51" s="106" t="s">
        <v>496</v>
      </c>
      <c r="H51" s="109">
        <v>323850</v>
      </c>
      <c r="I51" s="109">
        <v>323850</v>
      </c>
    </row>
    <row r="52" spans="1:9" outlineLevel="4" x14ac:dyDescent="0.25">
      <c r="A52" s="107" t="s">
        <v>365</v>
      </c>
      <c r="B52" s="106" t="s">
        <v>3</v>
      </c>
      <c r="C52" s="106" t="s">
        <v>309</v>
      </c>
      <c r="D52" s="106" t="s">
        <v>495</v>
      </c>
      <c r="E52" s="106" t="s">
        <v>298</v>
      </c>
      <c r="F52" s="106" t="s">
        <v>242</v>
      </c>
      <c r="G52" s="106" t="s">
        <v>496</v>
      </c>
      <c r="H52" s="109">
        <v>35000</v>
      </c>
      <c r="I52" s="109">
        <v>35000</v>
      </c>
    </row>
    <row r="53" spans="1:9" ht="31.5" outlineLevel="4" x14ac:dyDescent="0.25">
      <c r="A53" s="107" t="s">
        <v>358</v>
      </c>
      <c r="B53" s="106" t="s">
        <v>3</v>
      </c>
      <c r="C53" s="106" t="s">
        <v>309</v>
      </c>
      <c r="D53" s="106" t="s">
        <v>495</v>
      </c>
      <c r="E53" s="106" t="s">
        <v>298</v>
      </c>
      <c r="F53" s="106" t="s">
        <v>300</v>
      </c>
      <c r="G53" s="106" t="s">
        <v>496</v>
      </c>
      <c r="H53" s="109">
        <v>11150</v>
      </c>
      <c r="I53" s="109">
        <v>11150</v>
      </c>
    </row>
    <row r="54" spans="1:9" ht="47.25" outlineLevel="4" x14ac:dyDescent="0.25">
      <c r="A54" s="107" t="s">
        <v>247</v>
      </c>
      <c r="B54" s="106" t="s">
        <v>289</v>
      </c>
      <c r="C54" s="106" t="s">
        <v>309</v>
      </c>
      <c r="D54" s="106" t="s">
        <v>4</v>
      </c>
      <c r="E54" s="106" t="s">
        <v>289</v>
      </c>
      <c r="F54" s="106" t="s">
        <v>289</v>
      </c>
      <c r="G54" s="106"/>
      <c r="H54" s="112">
        <v>5735480</v>
      </c>
      <c r="I54" s="112">
        <v>5628901.6699999999</v>
      </c>
    </row>
    <row r="55" spans="1:9" ht="31.5" outlineLevel="4" x14ac:dyDescent="0.25">
      <c r="A55" s="107" t="s">
        <v>366</v>
      </c>
      <c r="B55" s="106" t="s">
        <v>3</v>
      </c>
      <c r="C55" s="106" t="s">
        <v>309</v>
      </c>
      <c r="D55" s="106" t="s">
        <v>4</v>
      </c>
      <c r="E55" s="106" t="s">
        <v>310</v>
      </c>
      <c r="F55" s="106" t="s">
        <v>311</v>
      </c>
      <c r="G55" s="106"/>
      <c r="H55" s="109">
        <v>10000</v>
      </c>
      <c r="I55" s="109">
        <v>0</v>
      </c>
    </row>
    <row r="56" spans="1:9" outlineLevel="4" x14ac:dyDescent="0.25">
      <c r="A56" s="107" t="s">
        <v>359</v>
      </c>
      <c r="B56" s="106" t="s">
        <v>3</v>
      </c>
      <c r="C56" s="106" t="s">
        <v>309</v>
      </c>
      <c r="D56" s="106" t="s">
        <v>4</v>
      </c>
      <c r="E56" s="106" t="s">
        <v>310</v>
      </c>
      <c r="F56" s="106" t="s">
        <v>299</v>
      </c>
      <c r="G56" s="106"/>
      <c r="H56" s="109">
        <v>60000</v>
      </c>
      <c r="I56" s="109">
        <v>0</v>
      </c>
    </row>
    <row r="57" spans="1:9" outlineLevel="4" x14ac:dyDescent="0.25">
      <c r="A57" s="107" t="s">
        <v>356</v>
      </c>
      <c r="B57" s="106" t="s">
        <v>3</v>
      </c>
      <c r="C57" s="106" t="s">
        <v>309</v>
      </c>
      <c r="D57" s="106" t="s">
        <v>4</v>
      </c>
      <c r="E57" s="106" t="s">
        <v>294</v>
      </c>
      <c r="F57" s="106" t="s">
        <v>295</v>
      </c>
      <c r="G57" s="106"/>
      <c r="H57" s="109">
        <v>4264055</v>
      </c>
      <c r="I57" s="109">
        <v>4248914.5199999996</v>
      </c>
    </row>
    <row r="58" spans="1:9" outlineLevel="1" x14ac:dyDescent="0.25">
      <c r="A58" s="107" t="s">
        <v>357</v>
      </c>
      <c r="B58" s="106" t="s">
        <v>3</v>
      </c>
      <c r="C58" s="106" t="s">
        <v>309</v>
      </c>
      <c r="D58" s="106" t="s">
        <v>4</v>
      </c>
      <c r="E58" s="106" t="s">
        <v>296</v>
      </c>
      <c r="F58" s="106" t="s">
        <v>297</v>
      </c>
      <c r="G58" s="106"/>
      <c r="H58" s="109">
        <v>1296425</v>
      </c>
      <c r="I58" s="109">
        <v>1283325.3899999999</v>
      </c>
    </row>
    <row r="59" spans="1:9" outlineLevel="2" x14ac:dyDescent="0.25">
      <c r="A59" s="107" t="s">
        <v>359</v>
      </c>
      <c r="B59" s="106" t="s">
        <v>3</v>
      </c>
      <c r="C59" s="106" t="s">
        <v>309</v>
      </c>
      <c r="D59" s="106" t="s">
        <v>4</v>
      </c>
      <c r="E59" s="106" t="s">
        <v>298</v>
      </c>
      <c r="F59" s="106" t="s">
        <v>299</v>
      </c>
      <c r="G59" s="106"/>
      <c r="H59" s="109">
        <v>105000</v>
      </c>
      <c r="I59" s="109">
        <v>96661.759999999995</v>
      </c>
    </row>
    <row r="60" spans="1:9" ht="47.25" outlineLevel="3" x14ac:dyDescent="0.25">
      <c r="A60" s="107" t="s">
        <v>517</v>
      </c>
      <c r="B60" s="106" t="s">
        <v>289</v>
      </c>
      <c r="C60" s="106" t="s">
        <v>309</v>
      </c>
      <c r="D60" s="106" t="s">
        <v>144</v>
      </c>
      <c r="E60" s="106" t="s">
        <v>289</v>
      </c>
      <c r="F60" s="106" t="s">
        <v>289</v>
      </c>
      <c r="G60" s="106"/>
      <c r="H60" s="112">
        <v>609336</v>
      </c>
      <c r="I60" s="112">
        <v>544709.46</v>
      </c>
    </row>
    <row r="61" spans="1:9" ht="15" customHeight="1" outlineLevel="4" x14ac:dyDescent="0.25">
      <c r="A61" s="107" t="s">
        <v>356</v>
      </c>
      <c r="B61" s="106" t="s">
        <v>3</v>
      </c>
      <c r="C61" s="106" t="s">
        <v>309</v>
      </c>
      <c r="D61" s="106" t="s">
        <v>144</v>
      </c>
      <c r="E61" s="106" t="s">
        <v>294</v>
      </c>
      <c r="F61" s="106" t="s">
        <v>295</v>
      </c>
      <c r="G61" s="106" t="s">
        <v>497</v>
      </c>
      <c r="H61" s="109">
        <v>468000</v>
      </c>
      <c r="I61" s="109">
        <v>418363.64</v>
      </c>
    </row>
    <row r="62" spans="1:9" outlineLevel="4" x14ac:dyDescent="0.25">
      <c r="A62" s="107" t="s">
        <v>357</v>
      </c>
      <c r="B62" s="106" t="s">
        <v>3</v>
      </c>
      <c r="C62" s="106" t="s">
        <v>309</v>
      </c>
      <c r="D62" s="106" t="s">
        <v>144</v>
      </c>
      <c r="E62" s="106" t="s">
        <v>296</v>
      </c>
      <c r="F62" s="106" t="s">
        <v>297</v>
      </c>
      <c r="G62" s="106" t="s">
        <v>497</v>
      </c>
      <c r="H62" s="109">
        <v>141336</v>
      </c>
      <c r="I62" s="109">
        <v>126345.82</v>
      </c>
    </row>
    <row r="63" spans="1:9" outlineLevel="4" x14ac:dyDescent="0.25">
      <c r="A63" s="107" t="s">
        <v>370</v>
      </c>
      <c r="B63" s="106" t="s">
        <v>289</v>
      </c>
      <c r="C63" s="106" t="s">
        <v>317</v>
      </c>
      <c r="D63" s="106" t="s">
        <v>291</v>
      </c>
      <c r="E63" s="106" t="s">
        <v>289</v>
      </c>
      <c r="F63" s="106" t="s">
        <v>289</v>
      </c>
      <c r="G63" s="106"/>
      <c r="H63" s="112">
        <v>902900</v>
      </c>
      <c r="I63" s="112">
        <v>902900</v>
      </c>
    </row>
    <row r="64" spans="1:9" outlineLevel="4" x14ac:dyDescent="0.25">
      <c r="A64" s="107" t="s">
        <v>42</v>
      </c>
      <c r="B64" s="106" t="s">
        <v>289</v>
      </c>
      <c r="C64" s="106" t="s">
        <v>6</v>
      </c>
      <c r="D64" s="106" t="s">
        <v>291</v>
      </c>
      <c r="E64" s="106" t="s">
        <v>289</v>
      </c>
      <c r="F64" s="106" t="s">
        <v>289</v>
      </c>
      <c r="G64" s="106"/>
      <c r="H64" s="112">
        <v>902900</v>
      </c>
      <c r="I64" s="112">
        <v>902900</v>
      </c>
    </row>
    <row r="65" spans="1:9" ht="63" outlineLevel="4" x14ac:dyDescent="0.25">
      <c r="A65" s="107" t="s">
        <v>518</v>
      </c>
      <c r="B65" s="106" t="s">
        <v>289</v>
      </c>
      <c r="C65" s="106" t="s">
        <v>6</v>
      </c>
      <c r="D65" s="106" t="s">
        <v>7</v>
      </c>
      <c r="E65" s="106" t="s">
        <v>289</v>
      </c>
      <c r="F65" s="106" t="s">
        <v>289</v>
      </c>
      <c r="G65" s="106"/>
      <c r="H65" s="112">
        <v>902900</v>
      </c>
      <c r="I65" s="112">
        <v>902900</v>
      </c>
    </row>
    <row r="66" spans="1:9" outlineLevel="1" x14ac:dyDescent="0.25">
      <c r="A66" s="107" t="s">
        <v>356</v>
      </c>
      <c r="B66" s="106" t="s">
        <v>3</v>
      </c>
      <c r="C66" s="106" t="s">
        <v>6</v>
      </c>
      <c r="D66" s="106" t="s">
        <v>7</v>
      </c>
      <c r="E66" s="106" t="s">
        <v>294</v>
      </c>
      <c r="F66" s="106" t="s">
        <v>295</v>
      </c>
      <c r="G66" s="106" t="s">
        <v>498</v>
      </c>
      <c r="H66" s="109">
        <v>685104.38</v>
      </c>
      <c r="I66" s="109">
        <v>685104.38</v>
      </c>
    </row>
    <row r="67" spans="1:9" ht="31.5" outlineLevel="2" x14ac:dyDescent="0.25">
      <c r="A67" s="107" t="s">
        <v>360</v>
      </c>
      <c r="B67" s="106" t="s">
        <v>3</v>
      </c>
      <c r="C67" s="106" t="s">
        <v>6</v>
      </c>
      <c r="D67" s="106" t="s">
        <v>7</v>
      </c>
      <c r="E67" s="106" t="s">
        <v>294</v>
      </c>
      <c r="F67" s="106" t="s">
        <v>302</v>
      </c>
      <c r="G67" s="106" t="s">
        <v>498</v>
      </c>
      <c r="H67" s="109">
        <v>3094.02</v>
      </c>
      <c r="I67" s="109">
        <v>3094.02</v>
      </c>
    </row>
    <row r="68" spans="1:9" outlineLevel="3" x14ac:dyDescent="0.25">
      <c r="A68" s="107" t="s">
        <v>357</v>
      </c>
      <c r="B68" s="106" t="s">
        <v>3</v>
      </c>
      <c r="C68" s="106" t="s">
        <v>6</v>
      </c>
      <c r="D68" s="106" t="s">
        <v>7</v>
      </c>
      <c r="E68" s="106" t="s">
        <v>296</v>
      </c>
      <c r="F68" s="106" t="s">
        <v>297</v>
      </c>
      <c r="G68" s="106" t="s">
        <v>498</v>
      </c>
      <c r="H68" s="109">
        <v>204476.31</v>
      </c>
      <c r="I68" s="109">
        <v>204476.31</v>
      </c>
    </row>
    <row r="69" spans="1:9" outlineLevel="4" x14ac:dyDescent="0.25">
      <c r="A69" s="107" t="s">
        <v>361</v>
      </c>
      <c r="B69" s="106" t="s">
        <v>3</v>
      </c>
      <c r="C69" s="106" t="s">
        <v>6</v>
      </c>
      <c r="D69" s="106" t="s">
        <v>7</v>
      </c>
      <c r="E69" s="106" t="s">
        <v>298</v>
      </c>
      <c r="F69" s="106" t="s">
        <v>303</v>
      </c>
      <c r="G69" s="106" t="s">
        <v>498</v>
      </c>
      <c r="H69" s="109">
        <v>10225.290000000001</v>
      </c>
      <c r="I69" s="109">
        <v>10225.290000000001</v>
      </c>
    </row>
    <row r="70" spans="1:9" ht="31.5" outlineLevel="4" x14ac:dyDescent="0.25">
      <c r="A70" s="107" t="s">
        <v>371</v>
      </c>
      <c r="B70" s="106" t="s">
        <v>289</v>
      </c>
      <c r="C70" s="106" t="s">
        <v>318</v>
      </c>
      <c r="D70" s="106" t="s">
        <v>291</v>
      </c>
      <c r="E70" s="106" t="s">
        <v>289</v>
      </c>
      <c r="F70" s="106" t="s">
        <v>289</v>
      </c>
      <c r="G70" s="106"/>
      <c r="H70" s="112">
        <v>763100</v>
      </c>
      <c r="I70" s="112">
        <v>659556.5</v>
      </c>
    </row>
    <row r="71" spans="1:9" ht="33" customHeight="1" outlineLevel="2" x14ac:dyDescent="0.25">
      <c r="A71" s="107" t="s">
        <v>46</v>
      </c>
      <c r="B71" s="106" t="s">
        <v>289</v>
      </c>
      <c r="C71" s="106" t="s">
        <v>319</v>
      </c>
      <c r="D71" s="106" t="s">
        <v>291</v>
      </c>
      <c r="E71" s="106" t="s">
        <v>289</v>
      </c>
      <c r="F71" s="106" t="s">
        <v>289</v>
      </c>
      <c r="G71" s="106"/>
      <c r="H71" s="112">
        <v>763100</v>
      </c>
      <c r="I71" s="112">
        <v>659556.5</v>
      </c>
    </row>
    <row r="72" spans="1:9" outlineLevel="3" x14ac:dyDescent="0.25">
      <c r="A72" s="107" t="s">
        <v>272</v>
      </c>
      <c r="B72" s="106" t="s">
        <v>289</v>
      </c>
      <c r="C72" s="106" t="s">
        <v>319</v>
      </c>
      <c r="D72" s="106" t="s">
        <v>9</v>
      </c>
      <c r="E72" s="106" t="s">
        <v>289</v>
      </c>
      <c r="F72" s="106" t="s">
        <v>289</v>
      </c>
      <c r="G72" s="106"/>
      <c r="H72" s="112">
        <v>436100</v>
      </c>
      <c r="I72" s="112">
        <v>363642.25</v>
      </c>
    </row>
    <row r="73" spans="1:9" outlineLevel="4" x14ac:dyDescent="0.25">
      <c r="A73" s="107" t="s">
        <v>364</v>
      </c>
      <c r="B73" s="106" t="s">
        <v>3</v>
      </c>
      <c r="C73" s="106" t="s">
        <v>319</v>
      </c>
      <c r="D73" s="106" t="s">
        <v>9</v>
      </c>
      <c r="E73" s="106" t="s">
        <v>298</v>
      </c>
      <c r="F73" s="106" t="s">
        <v>306</v>
      </c>
      <c r="G73" s="106"/>
      <c r="H73" s="109">
        <v>55000</v>
      </c>
      <c r="I73" s="109">
        <v>32400</v>
      </c>
    </row>
    <row r="74" spans="1:9" outlineLevel="3" x14ac:dyDescent="0.25">
      <c r="A74" s="107" t="s">
        <v>359</v>
      </c>
      <c r="B74" s="106" t="s">
        <v>3</v>
      </c>
      <c r="C74" s="106" t="s">
        <v>319</v>
      </c>
      <c r="D74" s="106" t="s">
        <v>9</v>
      </c>
      <c r="E74" s="106" t="s">
        <v>298</v>
      </c>
      <c r="F74" s="106" t="s">
        <v>299</v>
      </c>
      <c r="G74" s="106"/>
      <c r="H74" s="109">
        <v>10000</v>
      </c>
      <c r="I74" s="109">
        <v>0</v>
      </c>
    </row>
    <row r="75" spans="1:9" outlineLevel="4" x14ac:dyDescent="0.25">
      <c r="A75" s="107" t="s">
        <v>365</v>
      </c>
      <c r="B75" s="106" t="s">
        <v>3</v>
      </c>
      <c r="C75" s="106" t="s">
        <v>319</v>
      </c>
      <c r="D75" s="106" t="s">
        <v>9</v>
      </c>
      <c r="E75" s="106" t="s">
        <v>298</v>
      </c>
      <c r="F75" s="106" t="s">
        <v>242</v>
      </c>
      <c r="G75" s="106"/>
      <c r="H75" s="109">
        <v>25608</v>
      </c>
      <c r="I75" s="109">
        <v>25608</v>
      </c>
    </row>
    <row r="76" spans="1:9" ht="31.5" outlineLevel="4" x14ac:dyDescent="0.25">
      <c r="A76" s="107" t="s">
        <v>358</v>
      </c>
      <c r="B76" s="106" t="s">
        <v>3</v>
      </c>
      <c r="C76" s="106" t="s">
        <v>319</v>
      </c>
      <c r="D76" s="106" t="s">
        <v>9</v>
      </c>
      <c r="E76" s="106" t="s">
        <v>298</v>
      </c>
      <c r="F76" s="106" t="s">
        <v>300</v>
      </c>
      <c r="G76" s="106"/>
      <c r="H76" s="109">
        <v>18492</v>
      </c>
      <c r="I76" s="109">
        <v>9720</v>
      </c>
    </row>
    <row r="77" spans="1:9" outlineLevel="1" x14ac:dyDescent="0.25">
      <c r="A77" s="107" t="s">
        <v>359</v>
      </c>
      <c r="B77" s="106" t="s">
        <v>3</v>
      </c>
      <c r="C77" s="106" t="s">
        <v>319</v>
      </c>
      <c r="D77" s="106" t="s">
        <v>9</v>
      </c>
      <c r="E77" s="106" t="s">
        <v>298</v>
      </c>
      <c r="F77" s="106" t="s">
        <v>299</v>
      </c>
      <c r="G77" s="106" t="s">
        <v>10</v>
      </c>
      <c r="H77" s="109">
        <v>327000</v>
      </c>
      <c r="I77" s="109">
        <v>295914.25</v>
      </c>
    </row>
    <row r="78" spans="1:9" ht="31.5" outlineLevel="2" x14ac:dyDescent="0.25">
      <c r="A78" s="107" t="s">
        <v>251</v>
      </c>
      <c r="B78" s="106" t="s">
        <v>289</v>
      </c>
      <c r="C78" s="106" t="s">
        <v>319</v>
      </c>
      <c r="D78" s="106" t="s">
        <v>499</v>
      </c>
      <c r="E78" s="106" t="s">
        <v>289</v>
      </c>
      <c r="F78" s="106" t="s">
        <v>289</v>
      </c>
      <c r="G78" s="106"/>
      <c r="H78" s="112">
        <v>327000</v>
      </c>
      <c r="I78" s="112">
        <v>295914.25</v>
      </c>
    </row>
    <row r="79" spans="1:9" outlineLevel="3" x14ac:dyDescent="0.25">
      <c r="A79" s="107" t="s">
        <v>359</v>
      </c>
      <c r="B79" s="106" t="s">
        <v>3</v>
      </c>
      <c r="C79" s="106" t="s">
        <v>319</v>
      </c>
      <c r="D79" s="106" t="s">
        <v>499</v>
      </c>
      <c r="E79" s="106" t="s">
        <v>298</v>
      </c>
      <c r="F79" s="106" t="s">
        <v>299</v>
      </c>
      <c r="G79" s="106" t="s">
        <v>500</v>
      </c>
      <c r="H79" s="109">
        <v>327000</v>
      </c>
      <c r="I79" s="109">
        <v>295914.25</v>
      </c>
    </row>
    <row r="80" spans="1:9" outlineLevel="4" x14ac:dyDescent="0.25">
      <c r="A80" s="107" t="s">
        <v>372</v>
      </c>
      <c r="B80" s="106" t="s">
        <v>289</v>
      </c>
      <c r="C80" s="106" t="s">
        <v>320</v>
      </c>
      <c r="D80" s="106" t="s">
        <v>291</v>
      </c>
      <c r="E80" s="106" t="s">
        <v>289</v>
      </c>
      <c r="F80" s="106" t="s">
        <v>289</v>
      </c>
      <c r="G80" s="106"/>
      <c r="H80" s="112">
        <v>15107020.720000001</v>
      </c>
      <c r="I80" s="112">
        <v>15107020.720000001</v>
      </c>
    </row>
    <row r="81" spans="1:9" outlineLevel="3" x14ac:dyDescent="0.25">
      <c r="A81" s="107" t="s">
        <v>48</v>
      </c>
      <c r="B81" s="106" t="s">
        <v>289</v>
      </c>
      <c r="C81" s="106" t="s">
        <v>321</v>
      </c>
      <c r="D81" s="106" t="s">
        <v>291</v>
      </c>
      <c r="E81" s="106" t="s">
        <v>289</v>
      </c>
      <c r="F81" s="106" t="s">
        <v>289</v>
      </c>
      <c r="G81" s="106"/>
      <c r="H81" s="112">
        <v>15075480.720000001</v>
      </c>
      <c r="I81" s="112">
        <v>15075480.720000001</v>
      </c>
    </row>
    <row r="82" spans="1:9" ht="63" outlineLevel="4" x14ac:dyDescent="0.25">
      <c r="A82" s="107" t="s">
        <v>274</v>
      </c>
      <c r="B82" s="106" t="s">
        <v>289</v>
      </c>
      <c r="C82" s="106" t="s">
        <v>321</v>
      </c>
      <c r="D82" s="106" t="s">
        <v>11</v>
      </c>
      <c r="E82" s="106" t="s">
        <v>289</v>
      </c>
      <c r="F82" s="106" t="s">
        <v>289</v>
      </c>
      <c r="G82" s="106"/>
      <c r="H82" s="112">
        <v>432635.18</v>
      </c>
      <c r="I82" s="112">
        <v>432635.18</v>
      </c>
    </row>
    <row r="83" spans="1:9" outlineLevel="3" x14ac:dyDescent="0.25">
      <c r="A83" s="107" t="s">
        <v>364</v>
      </c>
      <c r="B83" s="106" t="s">
        <v>3</v>
      </c>
      <c r="C83" s="106" t="s">
        <v>321</v>
      </c>
      <c r="D83" s="106" t="s">
        <v>11</v>
      </c>
      <c r="E83" s="106" t="s">
        <v>298</v>
      </c>
      <c r="F83" s="106" t="s">
        <v>306</v>
      </c>
      <c r="G83" s="106"/>
      <c r="H83" s="109">
        <v>432635.18</v>
      </c>
      <c r="I83" s="109">
        <v>432635.18</v>
      </c>
    </row>
    <row r="84" spans="1:9" ht="47.25" outlineLevel="4" x14ac:dyDescent="0.25">
      <c r="A84" s="107" t="s">
        <v>275</v>
      </c>
      <c r="B84" s="106" t="s">
        <v>289</v>
      </c>
      <c r="C84" s="106" t="s">
        <v>321</v>
      </c>
      <c r="D84" s="106" t="s">
        <v>12</v>
      </c>
      <c r="E84" s="106" t="s">
        <v>289</v>
      </c>
      <c r="F84" s="106" t="s">
        <v>289</v>
      </c>
      <c r="G84" s="106"/>
      <c r="H84" s="112">
        <v>4554564.59</v>
      </c>
      <c r="I84" s="112">
        <v>4554564.59</v>
      </c>
    </row>
    <row r="85" spans="1:9" outlineLevel="4" x14ac:dyDescent="0.25">
      <c r="A85" s="107" t="s">
        <v>364</v>
      </c>
      <c r="B85" s="106" t="s">
        <v>3</v>
      </c>
      <c r="C85" s="106" t="s">
        <v>321</v>
      </c>
      <c r="D85" s="106" t="s">
        <v>12</v>
      </c>
      <c r="E85" s="106" t="s">
        <v>298</v>
      </c>
      <c r="F85" s="106" t="s">
        <v>306</v>
      </c>
      <c r="G85" s="106"/>
      <c r="H85" s="109">
        <v>4554564.59</v>
      </c>
      <c r="I85" s="109">
        <v>4554564.59</v>
      </c>
    </row>
    <row r="86" spans="1:9" ht="47.25" outlineLevel="4" x14ac:dyDescent="0.25">
      <c r="A86" s="107" t="s">
        <v>519</v>
      </c>
      <c r="B86" s="106" t="s">
        <v>289</v>
      </c>
      <c r="C86" s="106" t="s">
        <v>321</v>
      </c>
      <c r="D86" s="106" t="s">
        <v>501</v>
      </c>
      <c r="E86" s="106" t="s">
        <v>289</v>
      </c>
      <c r="F86" s="106" t="s">
        <v>289</v>
      </c>
      <c r="G86" s="106"/>
      <c r="H86" s="112">
        <v>9696643.25</v>
      </c>
      <c r="I86" s="112">
        <v>9696643.25</v>
      </c>
    </row>
    <row r="87" spans="1:9" outlineLevel="2" x14ac:dyDescent="0.25">
      <c r="A87" s="107" t="s">
        <v>364</v>
      </c>
      <c r="B87" s="106" t="s">
        <v>3</v>
      </c>
      <c r="C87" s="106" t="s">
        <v>321</v>
      </c>
      <c r="D87" s="106" t="s">
        <v>501</v>
      </c>
      <c r="E87" s="106" t="s">
        <v>298</v>
      </c>
      <c r="F87" s="106" t="s">
        <v>306</v>
      </c>
      <c r="G87" s="106" t="s">
        <v>10</v>
      </c>
      <c r="H87" s="109">
        <v>526313.69999999995</v>
      </c>
      <c r="I87" s="109">
        <v>526313.69999999995</v>
      </c>
    </row>
    <row r="88" spans="1:9" outlineLevel="3" x14ac:dyDescent="0.25">
      <c r="A88" s="107" t="s">
        <v>364</v>
      </c>
      <c r="B88" s="106" t="s">
        <v>3</v>
      </c>
      <c r="C88" s="106" t="s">
        <v>321</v>
      </c>
      <c r="D88" s="106" t="s">
        <v>501</v>
      </c>
      <c r="E88" s="106" t="s">
        <v>298</v>
      </c>
      <c r="F88" s="106" t="s">
        <v>306</v>
      </c>
      <c r="G88" s="106" t="s">
        <v>502</v>
      </c>
      <c r="H88" s="109">
        <v>9170329.5500000007</v>
      </c>
      <c r="I88" s="109">
        <v>9170329.5500000007</v>
      </c>
    </row>
    <row r="89" spans="1:9" ht="47.25" outlineLevel="4" x14ac:dyDescent="0.25">
      <c r="A89" s="107" t="s">
        <v>252</v>
      </c>
      <c r="B89" s="106" t="s">
        <v>289</v>
      </c>
      <c r="C89" s="106" t="s">
        <v>321</v>
      </c>
      <c r="D89" s="106" t="s">
        <v>13</v>
      </c>
      <c r="E89" s="106" t="s">
        <v>289</v>
      </c>
      <c r="F89" s="106" t="s">
        <v>289</v>
      </c>
      <c r="G89" s="106"/>
      <c r="H89" s="112">
        <v>391637.7</v>
      </c>
      <c r="I89" s="112">
        <v>391637.7</v>
      </c>
    </row>
    <row r="90" spans="1:9" outlineLevel="3" x14ac:dyDescent="0.25">
      <c r="A90" s="107" t="s">
        <v>364</v>
      </c>
      <c r="B90" s="106" t="s">
        <v>3</v>
      </c>
      <c r="C90" s="106" t="s">
        <v>321</v>
      </c>
      <c r="D90" s="106" t="s">
        <v>13</v>
      </c>
      <c r="E90" s="106" t="s">
        <v>298</v>
      </c>
      <c r="F90" s="106" t="s">
        <v>306</v>
      </c>
      <c r="G90" s="106"/>
      <c r="H90" s="109">
        <v>156733.34</v>
      </c>
      <c r="I90" s="109">
        <v>156733.34</v>
      </c>
    </row>
    <row r="91" spans="1:9" outlineLevel="4" x14ac:dyDescent="0.25">
      <c r="A91" s="107" t="s">
        <v>359</v>
      </c>
      <c r="B91" s="106" t="s">
        <v>3</v>
      </c>
      <c r="C91" s="106" t="s">
        <v>321</v>
      </c>
      <c r="D91" s="106" t="s">
        <v>13</v>
      </c>
      <c r="E91" s="106" t="s">
        <v>298</v>
      </c>
      <c r="F91" s="106" t="s">
        <v>299</v>
      </c>
      <c r="G91" s="106"/>
      <c r="H91" s="109">
        <v>234904.36</v>
      </c>
      <c r="I91" s="109">
        <v>234904.36</v>
      </c>
    </row>
    <row r="92" spans="1:9" ht="31.5" outlineLevel="4" x14ac:dyDescent="0.25">
      <c r="A92" s="107" t="s">
        <v>49</v>
      </c>
      <c r="B92" s="106" t="s">
        <v>289</v>
      </c>
      <c r="C92" s="106" t="s">
        <v>322</v>
      </c>
      <c r="D92" s="106" t="s">
        <v>291</v>
      </c>
      <c r="E92" s="106" t="s">
        <v>289</v>
      </c>
      <c r="F92" s="106" t="s">
        <v>289</v>
      </c>
      <c r="G92" s="106"/>
      <c r="H92" s="112">
        <v>31540</v>
      </c>
      <c r="I92" s="112">
        <v>31540</v>
      </c>
    </row>
    <row r="93" spans="1:9" ht="31.5" outlineLevel="1" x14ac:dyDescent="0.25">
      <c r="A93" s="107" t="s">
        <v>253</v>
      </c>
      <c r="B93" s="106" t="s">
        <v>289</v>
      </c>
      <c r="C93" s="106" t="s">
        <v>322</v>
      </c>
      <c r="D93" s="106" t="s">
        <v>14</v>
      </c>
      <c r="E93" s="106" t="s">
        <v>289</v>
      </c>
      <c r="F93" s="106" t="s">
        <v>289</v>
      </c>
      <c r="G93" s="106"/>
      <c r="H93" s="112">
        <v>31540</v>
      </c>
      <c r="I93" s="112">
        <v>31540</v>
      </c>
    </row>
    <row r="94" spans="1:9" outlineLevel="2" x14ac:dyDescent="0.25">
      <c r="A94" s="107" t="s">
        <v>359</v>
      </c>
      <c r="B94" s="106" t="s">
        <v>3</v>
      </c>
      <c r="C94" s="106" t="s">
        <v>322</v>
      </c>
      <c r="D94" s="106" t="s">
        <v>14</v>
      </c>
      <c r="E94" s="106" t="s">
        <v>298</v>
      </c>
      <c r="F94" s="106" t="s">
        <v>299</v>
      </c>
      <c r="G94" s="106"/>
      <c r="H94" s="109">
        <v>31540</v>
      </c>
      <c r="I94" s="109">
        <v>31540</v>
      </c>
    </row>
    <row r="95" spans="1:9" outlineLevel="3" x14ac:dyDescent="0.25">
      <c r="A95" s="107" t="s">
        <v>373</v>
      </c>
      <c r="B95" s="106" t="s">
        <v>289</v>
      </c>
      <c r="C95" s="106" t="s">
        <v>323</v>
      </c>
      <c r="D95" s="106" t="s">
        <v>291</v>
      </c>
      <c r="E95" s="106" t="s">
        <v>289</v>
      </c>
      <c r="F95" s="106" t="s">
        <v>289</v>
      </c>
      <c r="G95" s="106"/>
      <c r="H95" s="112">
        <v>21528334.440000001</v>
      </c>
      <c r="I95" s="112">
        <v>21355659.73</v>
      </c>
    </row>
    <row r="96" spans="1:9" outlineLevel="4" x14ac:dyDescent="0.25">
      <c r="A96" s="107" t="s">
        <v>52</v>
      </c>
      <c r="B96" s="106" t="s">
        <v>289</v>
      </c>
      <c r="C96" s="106" t="s">
        <v>324</v>
      </c>
      <c r="D96" s="106" t="s">
        <v>291</v>
      </c>
      <c r="E96" s="106" t="s">
        <v>289</v>
      </c>
      <c r="F96" s="106" t="s">
        <v>289</v>
      </c>
      <c r="G96" s="106"/>
      <c r="H96" s="112">
        <v>449000</v>
      </c>
      <c r="I96" s="112">
        <v>446610.42</v>
      </c>
    </row>
    <row r="97" spans="1:9" ht="31.5" outlineLevel="2" x14ac:dyDescent="0.25">
      <c r="A97" s="107" t="s">
        <v>254</v>
      </c>
      <c r="B97" s="106" t="s">
        <v>289</v>
      </c>
      <c r="C97" s="106" t="s">
        <v>324</v>
      </c>
      <c r="D97" s="106" t="s">
        <v>15</v>
      </c>
      <c r="E97" s="106" t="s">
        <v>289</v>
      </c>
      <c r="F97" s="106" t="s">
        <v>289</v>
      </c>
      <c r="G97" s="106"/>
      <c r="H97" s="112">
        <v>449000</v>
      </c>
      <c r="I97" s="112">
        <v>446610.42</v>
      </c>
    </row>
    <row r="98" spans="1:9" outlineLevel="3" x14ac:dyDescent="0.25">
      <c r="A98" s="107" t="s">
        <v>364</v>
      </c>
      <c r="B98" s="106" t="s">
        <v>3</v>
      </c>
      <c r="C98" s="106" t="s">
        <v>324</v>
      </c>
      <c r="D98" s="106" t="s">
        <v>15</v>
      </c>
      <c r="E98" s="106" t="s">
        <v>298</v>
      </c>
      <c r="F98" s="106" t="s">
        <v>306</v>
      </c>
      <c r="G98" s="106"/>
      <c r="H98" s="109">
        <v>449000</v>
      </c>
      <c r="I98" s="109">
        <v>446610.42</v>
      </c>
    </row>
    <row r="99" spans="1:9" outlineLevel="4" x14ac:dyDescent="0.25">
      <c r="A99" s="107" t="s">
        <v>53</v>
      </c>
      <c r="B99" s="106" t="s">
        <v>289</v>
      </c>
      <c r="C99" s="106" t="s">
        <v>325</v>
      </c>
      <c r="D99" s="106" t="s">
        <v>291</v>
      </c>
      <c r="E99" s="106" t="s">
        <v>289</v>
      </c>
      <c r="F99" s="106" t="s">
        <v>289</v>
      </c>
      <c r="G99" s="106"/>
      <c r="H99" s="112">
        <v>3719741.28</v>
      </c>
      <c r="I99" s="112">
        <v>3719741.28</v>
      </c>
    </row>
    <row r="100" spans="1:9" ht="189" outlineLevel="2" x14ac:dyDescent="0.25">
      <c r="A100" s="107" t="s">
        <v>401</v>
      </c>
      <c r="B100" s="106" t="s">
        <v>289</v>
      </c>
      <c r="C100" s="106" t="s">
        <v>325</v>
      </c>
      <c r="D100" s="106" t="s">
        <v>393</v>
      </c>
      <c r="E100" s="106" t="s">
        <v>289</v>
      </c>
      <c r="F100" s="106" t="s">
        <v>289</v>
      </c>
      <c r="G100" s="106"/>
      <c r="H100" s="112">
        <v>3719741.28</v>
      </c>
      <c r="I100" s="112">
        <v>3719741.28</v>
      </c>
    </row>
    <row r="101" spans="1:9" outlineLevel="3" x14ac:dyDescent="0.25">
      <c r="A101" s="107" t="s">
        <v>364</v>
      </c>
      <c r="B101" s="106" t="s">
        <v>3</v>
      </c>
      <c r="C101" s="106" t="s">
        <v>325</v>
      </c>
      <c r="D101" s="106" t="s">
        <v>393</v>
      </c>
      <c r="E101" s="106" t="s">
        <v>352</v>
      </c>
      <c r="F101" s="106" t="s">
        <v>306</v>
      </c>
      <c r="G101" s="106" t="s">
        <v>10</v>
      </c>
      <c r="H101" s="109">
        <v>357343.15</v>
      </c>
      <c r="I101" s="109">
        <v>357343.15</v>
      </c>
    </row>
    <row r="102" spans="1:9" outlineLevel="4" x14ac:dyDescent="0.25">
      <c r="A102" s="107" t="s">
        <v>364</v>
      </c>
      <c r="B102" s="106" t="s">
        <v>3</v>
      </c>
      <c r="C102" s="106" t="s">
        <v>325</v>
      </c>
      <c r="D102" s="106" t="s">
        <v>393</v>
      </c>
      <c r="E102" s="106" t="s">
        <v>352</v>
      </c>
      <c r="F102" s="106" t="s">
        <v>306</v>
      </c>
      <c r="G102" s="106" t="s">
        <v>503</v>
      </c>
      <c r="H102" s="109">
        <v>3362398.13</v>
      </c>
      <c r="I102" s="109">
        <v>3362398.13</v>
      </c>
    </row>
    <row r="103" spans="1:9" outlineLevel="4" x14ac:dyDescent="0.25">
      <c r="A103" s="107" t="s">
        <v>54</v>
      </c>
      <c r="B103" s="106" t="s">
        <v>289</v>
      </c>
      <c r="C103" s="106" t="s">
        <v>327</v>
      </c>
      <c r="D103" s="106" t="s">
        <v>291</v>
      </c>
      <c r="E103" s="106" t="s">
        <v>289</v>
      </c>
      <c r="F103" s="106" t="s">
        <v>289</v>
      </c>
      <c r="G103" s="106"/>
      <c r="H103" s="112">
        <v>17359593.16</v>
      </c>
      <c r="I103" s="112">
        <v>17189308.030000001</v>
      </c>
    </row>
    <row r="104" spans="1:9" ht="47.25" outlineLevel="4" x14ac:dyDescent="0.25">
      <c r="A104" s="107" t="s">
        <v>400</v>
      </c>
      <c r="B104" s="106" t="s">
        <v>289</v>
      </c>
      <c r="C104" s="106" t="s">
        <v>327</v>
      </c>
      <c r="D104" s="106" t="s">
        <v>392</v>
      </c>
      <c r="E104" s="106" t="s">
        <v>289</v>
      </c>
      <c r="F104" s="106" t="s">
        <v>289</v>
      </c>
      <c r="G104" s="106"/>
      <c r="H104" s="112">
        <v>1100049.26</v>
      </c>
      <c r="I104" s="112">
        <v>1100049.26</v>
      </c>
    </row>
    <row r="105" spans="1:9" outlineLevel="4" x14ac:dyDescent="0.25">
      <c r="A105" s="107" t="s">
        <v>364</v>
      </c>
      <c r="B105" s="106" t="s">
        <v>3</v>
      </c>
      <c r="C105" s="106" t="s">
        <v>327</v>
      </c>
      <c r="D105" s="106" t="s">
        <v>392</v>
      </c>
      <c r="E105" s="106" t="s">
        <v>298</v>
      </c>
      <c r="F105" s="106" t="s">
        <v>306</v>
      </c>
      <c r="G105" s="106" t="s">
        <v>500</v>
      </c>
      <c r="H105" s="109">
        <v>521884.74</v>
      </c>
      <c r="I105" s="109">
        <v>521884.74</v>
      </c>
    </row>
    <row r="106" spans="1:9" ht="31.5" outlineLevel="3" x14ac:dyDescent="0.25">
      <c r="A106" s="107" t="s">
        <v>358</v>
      </c>
      <c r="B106" s="106" t="s">
        <v>3</v>
      </c>
      <c r="C106" s="106" t="s">
        <v>327</v>
      </c>
      <c r="D106" s="106" t="s">
        <v>392</v>
      </c>
      <c r="E106" s="106" t="s">
        <v>298</v>
      </c>
      <c r="F106" s="106" t="s">
        <v>300</v>
      </c>
      <c r="G106" s="106" t="s">
        <v>500</v>
      </c>
      <c r="H106" s="109">
        <v>578115.26</v>
      </c>
      <c r="I106" s="109">
        <v>578115.26</v>
      </c>
    </row>
    <row r="107" spans="1:9" outlineLevel="4" x14ac:dyDescent="0.25">
      <c r="A107" s="107" t="s">
        <v>364</v>
      </c>
      <c r="B107" s="106" t="s">
        <v>3</v>
      </c>
      <c r="C107" s="106" t="s">
        <v>327</v>
      </c>
      <c r="D107" s="106" t="s">
        <v>392</v>
      </c>
      <c r="E107" s="106" t="s">
        <v>298</v>
      </c>
      <c r="F107" s="106" t="s">
        <v>306</v>
      </c>
      <c r="G107" s="106" t="s">
        <v>10</v>
      </c>
      <c r="H107" s="109">
        <v>49.26</v>
      </c>
      <c r="I107" s="109">
        <v>49.26</v>
      </c>
    </row>
    <row r="108" spans="1:9" ht="31.5" outlineLevel="4" x14ac:dyDescent="0.25">
      <c r="A108" s="107" t="s">
        <v>268</v>
      </c>
      <c r="B108" s="106" t="s">
        <v>289</v>
      </c>
      <c r="C108" s="106" t="s">
        <v>327</v>
      </c>
      <c r="D108" s="106" t="s">
        <v>153</v>
      </c>
      <c r="E108" s="106" t="s">
        <v>289</v>
      </c>
      <c r="F108" s="106" t="s">
        <v>289</v>
      </c>
      <c r="G108" s="106"/>
      <c r="H108" s="112">
        <v>7152447.9299999997</v>
      </c>
      <c r="I108" s="112">
        <v>7152447.9299999997</v>
      </c>
    </row>
    <row r="109" spans="1:9" outlineLevel="4" x14ac:dyDescent="0.25">
      <c r="A109" s="107" t="s">
        <v>364</v>
      </c>
      <c r="B109" s="106" t="s">
        <v>3</v>
      </c>
      <c r="C109" s="106" t="s">
        <v>327</v>
      </c>
      <c r="D109" s="106" t="s">
        <v>153</v>
      </c>
      <c r="E109" s="106" t="s">
        <v>298</v>
      </c>
      <c r="F109" s="106" t="s">
        <v>306</v>
      </c>
      <c r="G109" s="106" t="s">
        <v>10</v>
      </c>
      <c r="H109" s="109">
        <v>749685.41</v>
      </c>
      <c r="I109" s="109">
        <v>749685.41</v>
      </c>
    </row>
    <row r="110" spans="1:9" outlineLevel="3" x14ac:dyDescent="0.25">
      <c r="A110" s="107" t="s">
        <v>364</v>
      </c>
      <c r="B110" s="106" t="s">
        <v>3</v>
      </c>
      <c r="C110" s="106" t="s">
        <v>327</v>
      </c>
      <c r="D110" s="106" t="s">
        <v>153</v>
      </c>
      <c r="E110" s="106" t="s">
        <v>298</v>
      </c>
      <c r="F110" s="106" t="s">
        <v>306</v>
      </c>
      <c r="G110" s="106" t="s">
        <v>504</v>
      </c>
      <c r="H110" s="109">
        <v>6402762.5199999996</v>
      </c>
      <c r="I110" s="109">
        <v>6402762.5199999996</v>
      </c>
    </row>
    <row r="111" spans="1:9" outlineLevel="4" x14ac:dyDescent="0.25">
      <c r="A111" s="107" t="s">
        <v>520</v>
      </c>
      <c r="B111" s="106" t="s">
        <v>289</v>
      </c>
      <c r="C111" s="106" t="s">
        <v>327</v>
      </c>
      <c r="D111" s="106" t="s">
        <v>333</v>
      </c>
      <c r="E111" s="106" t="s">
        <v>289</v>
      </c>
      <c r="F111" s="106" t="s">
        <v>289</v>
      </c>
      <c r="G111" s="106"/>
      <c r="H111" s="112">
        <v>1106955.75</v>
      </c>
      <c r="I111" s="112">
        <v>1106955.75</v>
      </c>
    </row>
    <row r="112" spans="1:9" outlineLevel="3" x14ac:dyDescent="0.25">
      <c r="A112" s="107" t="s">
        <v>364</v>
      </c>
      <c r="B112" s="106" t="s">
        <v>3</v>
      </c>
      <c r="C112" s="106" t="s">
        <v>327</v>
      </c>
      <c r="D112" s="106" t="s">
        <v>333</v>
      </c>
      <c r="E112" s="106" t="s">
        <v>298</v>
      </c>
      <c r="F112" s="106" t="s">
        <v>306</v>
      </c>
      <c r="G112" s="106" t="s">
        <v>505</v>
      </c>
      <c r="H112" s="109">
        <v>856345.25</v>
      </c>
      <c r="I112" s="109">
        <v>856345.25</v>
      </c>
    </row>
    <row r="113" spans="1:9" outlineLevel="4" x14ac:dyDescent="0.25">
      <c r="A113" s="107" t="s">
        <v>364</v>
      </c>
      <c r="B113" s="106" t="s">
        <v>3</v>
      </c>
      <c r="C113" s="106" t="s">
        <v>327</v>
      </c>
      <c r="D113" s="106" t="s">
        <v>333</v>
      </c>
      <c r="E113" s="106" t="s">
        <v>298</v>
      </c>
      <c r="F113" s="106" t="s">
        <v>306</v>
      </c>
      <c r="G113" s="106" t="s">
        <v>10</v>
      </c>
      <c r="H113" s="109">
        <v>250610.5</v>
      </c>
      <c r="I113" s="109">
        <v>250610.5</v>
      </c>
    </row>
    <row r="114" spans="1:9" ht="33" customHeight="1" outlineLevel="4" x14ac:dyDescent="0.25">
      <c r="A114" s="107" t="s">
        <v>266</v>
      </c>
      <c r="B114" s="106" t="s">
        <v>289</v>
      </c>
      <c r="C114" s="106" t="s">
        <v>327</v>
      </c>
      <c r="D114" s="106" t="s">
        <v>308</v>
      </c>
      <c r="E114" s="106" t="s">
        <v>289</v>
      </c>
      <c r="F114" s="106" t="s">
        <v>289</v>
      </c>
      <c r="G114" s="106"/>
      <c r="H114" s="112">
        <v>500000</v>
      </c>
      <c r="I114" s="112">
        <v>498387.86</v>
      </c>
    </row>
    <row r="115" spans="1:9" outlineLevel="4" x14ac:dyDescent="0.25">
      <c r="A115" s="107" t="s">
        <v>364</v>
      </c>
      <c r="B115" s="106" t="s">
        <v>3</v>
      </c>
      <c r="C115" s="106" t="s">
        <v>327</v>
      </c>
      <c r="D115" s="106" t="s">
        <v>308</v>
      </c>
      <c r="E115" s="106" t="s">
        <v>298</v>
      </c>
      <c r="F115" s="106" t="s">
        <v>306</v>
      </c>
      <c r="G115" s="106" t="s">
        <v>500</v>
      </c>
      <c r="H115" s="109">
        <v>500000</v>
      </c>
      <c r="I115" s="109">
        <v>498387.86</v>
      </c>
    </row>
    <row r="116" spans="1:9" outlineLevel="4" x14ac:dyDescent="0.25">
      <c r="A116" s="107" t="s">
        <v>272</v>
      </c>
      <c r="B116" s="106" t="s">
        <v>289</v>
      </c>
      <c r="C116" s="106" t="s">
        <v>327</v>
      </c>
      <c r="D116" s="106" t="s">
        <v>16</v>
      </c>
      <c r="E116" s="106" t="s">
        <v>289</v>
      </c>
      <c r="F116" s="106" t="s">
        <v>289</v>
      </c>
      <c r="G116" s="106"/>
      <c r="H116" s="112">
        <v>7500140.2199999997</v>
      </c>
      <c r="I116" s="112">
        <v>7331467.2300000004</v>
      </c>
    </row>
    <row r="117" spans="1:9" ht="18" customHeight="1" outlineLevel="4" x14ac:dyDescent="0.25">
      <c r="A117" s="107" t="s">
        <v>356</v>
      </c>
      <c r="B117" s="106" t="s">
        <v>3</v>
      </c>
      <c r="C117" s="106" t="s">
        <v>327</v>
      </c>
      <c r="D117" s="106" t="s">
        <v>16</v>
      </c>
      <c r="E117" s="106" t="s">
        <v>294</v>
      </c>
      <c r="F117" s="106" t="s">
        <v>295</v>
      </c>
      <c r="G117" s="106"/>
      <c r="H117" s="109">
        <v>38116</v>
      </c>
      <c r="I117" s="109">
        <v>38116</v>
      </c>
    </row>
    <row r="118" spans="1:9" outlineLevel="1" x14ac:dyDescent="0.25">
      <c r="A118" s="107" t="s">
        <v>357</v>
      </c>
      <c r="B118" s="106" t="s">
        <v>3</v>
      </c>
      <c r="C118" s="106" t="s">
        <v>327</v>
      </c>
      <c r="D118" s="106" t="s">
        <v>16</v>
      </c>
      <c r="E118" s="106" t="s">
        <v>296</v>
      </c>
      <c r="F118" s="106" t="s">
        <v>297</v>
      </c>
      <c r="G118" s="106"/>
      <c r="H118" s="109">
        <v>11512</v>
      </c>
      <c r="I118" s="109">
        <v>11511.03</v>
      </c>
    </row>
    <row r="119" spans="1:9" outlineLevel="2" x14ac:dyDescent="0.25">
      <c r="A119" s="107" t="s">
        <v>363</v>
      </c>
      <c r="B119" s="106" t="s">
        <v>3</v>
      </c>
      <c r="C119" s="106" t="s">
        <v>327</v>
      </c>
      <c r="D119" s="106" t="s">
        <v>16</v>
      </c>
      <c r="E119" s="106" t="s">
        <v>298</v>
      </c>
      <c r="F119" s="106" t="s">
        <v>305</v>
      </c>
      <c r="G119" s="106"/>
      <c r="H119" s="109">
        <v>7744.2</v>
      </c>
      <c r="I119" s="109">
        <v>1548.84</v>
      </c>
    </row>
    <row r="120" spans="1:9" outlineLevel="3" x14ac:dyDescent="0.25">
      <c r="A120" s="107" t="s">
        <v>364</v>
      </c>
      <c r="B120" s="106" t="s">
        <v>3</v>
      </c>
      <c r="C120" s="106" t="s">
        <v>327</v>
      </c>
      <c r="D120" s="106" t="s">
        <v>16</v>
      </c>
      <c r="E120" s="106" t="s">
        <v>298</v>
      </c>
      <c r="F120" s="106" t="s">
        <v>306</v>
      </c>
      <c r="G120" s="106"/>
      <c r="H120" s="109">
        <v>5213422.84</v>
      </c>
      <c r="I120" s="109">
        <v>5213422.84</v>
      </c>
    </row>
    <row r="121" spans="1:9" outlineLevel="4" x14ac:dyDescent="0.25">
      <c r="A121" s="107" t="s">
        <v>359</v>
      </c>
      <c r="B121" s="106" t="s">
        <v>3</v>
      </c>
      <c r="C121" s="106" t="s">
        <v>327</v>
      </c>
      <c r="D121" s="106" t="s">
        <v>16</v>
      </c>
      <c r="E121" s="106" t="s">
        <v>298</v>
      </c>
      <c r="F121" s="106" t="s">
        <v>299</v>
      </c>
      <c r="G121" s="106"/>
      <c r="H121" s="109">
        <v>40000</v>
      </c>
      <c r="I121" s="109">
        <v>40000</v>
      </c>
    </row>
    <row r="122" spans="1:9" ht="31.5" outlineLevel="1" x14ac:dyDescent="0.25">
      <c r="A122" s="107" t="s">
        <v>358</v>
      </c>
      <c r="B122" s="106" t="s">
        <v>3</v>
      </c>
      <c r="C122" s="106" t="s">
        <v>327</v>
      </c>
      <c r="D122" s="106" t="s">
        <v>16</v>
      </c>
      <c r="E122" s="106" t="s">
        <v>298</v>
      </c>
      <c r="F122" s="106" t="s">
        <v>300</v>
      </c>
      <c r="G122" s="106"/>
      <c r="H122" s="109">
        <v>95000</v>
      </c>
      <c r="I122" s="109">
        <v>95000</v>
      </c>
    </row>
    <row r="123" spans="1:9" outlineLevel="2" x14ac:dyDescent="0.25">
      <c r="A123" s="107" t="s">
        <v>363</v>
      </c>
      <c r="B123" s="106" t="s">
        <v>3</v>
      </c>
      <c r="C123" s="106" t="s">
        <v>327</v>
      </c>
      <c r="D123" s="106" t="s">
        <v>16</v>
      </c>
      <c r="E123" s="106" t="s">
        <v>307</v>
      </c>
      <c r="F123" s="106" t="s">
        <v>305</v>
      </c>
      <c r="G123" s="106"/>
      <c r="H123" s="109">
        <v>2093943.66</v>
      </c>
      <c r="I123" s="109">
        <v>1931467</v>
      </c>
    </row>
    <row r="124" spans="1:9" ht="31.5" customHeight="1" outlineLevel="3" x14ac:dyDescent="0.25">
      <c r="A124" s="107" t="s">
        <v>374</v>
      </c>
      <c r="B124" s="106" t="s">
        <v>3</v>
      </c>
      <c r="C124" s="106" t="s">
        <v>327</v>
      </c>
      <c r="D124" s="106" t="s">
        <v>16</v>
      </c>
      <c r="E124" s="106" t="s">
        <v>314</v>
      </c>
      <c r="F124" s="106" t="s">
        <v>328</v>
      </c>
      <c r="G124" s="106"/>
      <c r="H124" s="109">
        <v>401.52</v>
      </c>
      <c r="I124" s="109">
        <v>401.52</v>
      </c>
    </row>
    <row r="125" spans="1:9" outlineLevel="4" x14ac:dyDescent="0.25">
      <c r="A125" s="107" t="s">
        <v>375</v>
      </c>
      <c r="B125" s="106" t="s">
        <v>289</v>
      </c>
      <c r="C125" s="106" t="s">
        <v>329</v>
      </c>
      <c r="D125" s="106" t="s">
        <v>291</v>
      </c>
      <c r="E125" s="106" t="s">
        <v>289</v>
      </c>
      <c r="F125" s="106" t="s">
        <v>289</v>
      </c>
      <c r="G125" s="106"/>
      <c r="H125" s="112">
        <v>94050</v>
      </c>
      <c r="I125" s="112">
        <v>94050</v>
      </c>
    </row>
    <row r="126" spans="1:9" ht="31.5" outlineLevel="3" x14ac:dyDescent="0.25">
      <c r="A126" s="107" t="s">
        <v>108</v>
      </c>
      <c r="B126" s="106" t="s">
        <v>289</v>
      </c>
      <c r="C126" s="106" t="s">
        <v>330</v>
      </c>
      <c r="D126" s="106" t="s">
        <v>291</v>
      </c>
      <c r="E126" s="106" t="s">
        <v>289</v>
      </c>
      <c r="F126" s="106" t="s">
        <v>289</v>
      </c>
      <c r="G126" s="106"/>
      <c r="H126" s="112">
        <v>4050</v>
      </c>
      <c r="I126" s="112">
        <v>4050</v>
      </c>
    </row>
    <row r="127" spans="1:9" ht="47.25" outlineLevel="4" x14ac:dyDescent="0.25">
      <c r="A127" s="107" t="s">
        <v>247</v>
      </c>
      <c r="B127" s="106" t="s">
        <v>289</v>
      </c>
      <c r="C127" s="106" t="s">
        <v>330</v>
      </c>
      <c r="D127" s="106" t="s">
        <v>4</v>
      </c>
      <c r="E127" s="106" t="s">
        <v>289</v>
      </c>
      <c r="F127" s="106" t="s">
        <v>289</v>
      </c>
      <c r="G127" s="106"/>
      <c r="H127" s="112">
        <v>4050</v>
      </c>
      <c r="I127" s="112">
        <v>4050</v>
      </c>
    </row>
    <row r="128" spans="1:9" ht="17.25" customHeight="1" outlineLevel="4" x14ac:dyDescent="0.25">
      <c r="A128" s="107" t="s">
        <v>359</v>
      </c>
      <c r="B128" s="106" t="s">
        <v>3</v>
      </c>
      <c r="C128" s="106" t="s">
        <v>330</v>
      </c>
      <c r="D128" s="106" t="s">
        <v>4</v>
      </c>
      <c r="E128" s="106" t="s">
        <v>298</v>
      </c>
      <c r="F128" s="106" t="s">
        <v>299</v>
      </c>
      <c r="G128" s="106"/>
      <c r="H128" s="109">
        <v>4050</v>
      </c>
      <c r="I128" s="109">
        <v>4050</v>
      </c>
    </row>
    <row r="129" spans="1:9" outlineLevel="4" x14ac:dyDescent="0.25">
      <c r="A129" s="107" t="s">
        <v>521</v>
      </c>
      <c r="B129" s="106" t="s">
        <v>289</v>
      </c>
      <c r="C129" s="106" t="s">
        <v>506</v>
      </c>
      <c r="D129" s="106" t="s">
        <v>291</v>
      </c>
      <c r="E129" s="106" t="s">
        <v>289</v>
      </c>
      <c r="F129" s="106" t="s">
        <v>289</v>
      </c>
      <c r="G129" s="106"/>
      <c r="H129" s="112">
        <v>90000</v>
      </c>
      <c r="I129" s="112">
        <v>90000</v>
      </c>
    </row>
    <row r="130" spans="1:9" outlineLevel="3" x14ac:dyDescent="0.25">
      <c r="A130" s="107" t="s">
        <v>272</v>
      </c>
      <c r="B130" s="106" t="s">
        <v>289</v>
      </c>
      <c r="C130" s="106" t="s">
        <v>506</v>
      </c>
      <c r="D130" s="106" t="s">
        <v>507</v>
      </c>
      <c r="E130" s="106" t="s">
        <v>289</v>
      </c>
      <c r="F130" s="106" t="s">
        <v>289</v>
      </c>
      <c r="G130" s="106"/>
      <c r="H130" s="112">
        <v>90000</v>
      </c>
      <c r="I130" s="112">
        <v>90000</v>
      </c>
    </row>
    <row r="131" spans="1:9" outlineLevel="4" x14ac:dyDescent="0.25">
      <c r="A131" s="107" t="s">
        <v>362</v>
      </c>
      <c r="B131" s="106" t="s">
        <v>3</v>
      </c>
      <c r="C131" s="106" t="s">
        <v>506</v>
      </c>
      <c r="D131" s="106" t="s">
        <v>507</v>
      </c>
      <c r="E131" s="106" t="s">
        <v>298</v>
      </c>
      <c r="F131" s="106" t="s">
        <v>304</v>
      </c>
      <c r="G131" s="106"/>
      <c r="H131" s="109">
        <v>90000</v>
      </c>
      <c r="I131" s="109">
        <v>90000</v>
      </c>
    </row>
    <row r="132" spans="1:9" outlineLevel="1" x14ac:dyDescent="0.25">
      <c r="A132" s="107" t="s">
        <v>378</v>
      </c>
      <c r="B132" s="106" t="s">
        <v>289</v>
      </c>
      <c r="C132" s="106" t="s">
        <v>334</v>
      </c>
      <c r="D132" s="106" t="s">
        <v>291</v>
      </c>
      <c r="E132" s="106" t="s">
        <v>289</v>
      </c>
      <c r="F132" s="106" t="s">
        <v>289</v>
      </c>
      <c r="G132" s="106"/>
      <c r="H132" s="112">
        <v>549597.78</v>
      </c>
      <c r="I132" s="112">
        <v>549597.78</v>
      </c>
    </row>
    <row r="133" spans="1:9" outlineLevel="2" x14ac:dyDescent="0.25">
      <c r="A133" s="107" t="s">
        <v>60</v>
      </c>
      <c r="B133" s="106" t="s">
        <v>289</v>
      </c>
      <c r="C133" s="106" t="s">
        <v>335</v>
      </c>
      <c r="D133" s="106" t="s">
        <v>291</v>
      </c>
      <c r="E133" s="106" t="s">
        <v>289</v>
      </c>
      <c r="F133" s="106" t="s">
        <v>289</v>
      </c>
      <c r="G133" s="106"/>
      <c r="H133" s="112">
        <v>170124.12</v>
      </c>
      <c r="I133" s="112">
        <v>170124.12</v>
      </c>
    </row>
    <row r="134" spans="1:9" ht="47.25" outlineLevel="3" x14ac:dyDescent="0.25">
      <c r="A134" s="107" t="s">
        <v>258</v>
      </c>
      <c r="B134" s="106" t="s">
        <v>289</v>
      </c>
      <c r="C134" s="106" t="s">
        <v>335</v>
      </c>
      <c r="D134" s="106" t="s">
        <v>17</v>
      </c>
      <c r="E134" s="106" t="s">
        <v>289</v>
      </c>
      <c r="F134" s="106" t="s">
        <v>289</v>
      </c>
      <c r="G134" s="106"/>
      <c r="H134" s="112">
        <v>170124.12</v>
      </c>
      <c r="I134" s="112">
        <v>170124.12</v>
      </c>
    </row>
    <row r="135" spans="1:9" ht="47.25" outlineLevel="4" x14ac:dyDescent="0.25">
      <c r="A135" s="107" t="s">
        <v>379</v>
      </c>
      <c r="B135" s="106" t="s">
        <v>3</v>
      </c>
      <c r="C135" s="106" t="s">
        <v>335</v>
      </c>
      <c r="D135" s="106" t="s">
        <v>17</v>
      </c>
      <c r="E135" s="106" t="s">
        <v>336</v>
      </c>
      <c r="F135" s="106" t="s">
        <v>337</v>
      </c>
      <c r="G135" s="106"/>
      <c r="H135" s="109">
        <v>170124.12</v>
      </c>
      <c r="I135" s="109">
        <v>170124.12</v>
      </c>
    </row>
    <row r="136" spans="1:9" outlineLevel="2" x14ac:dyDescent="0.25">
      <c r="A136" s="107" t="s">
        <v>61</v>
      </c>
      <c r="B136" s="106" t="s">
        <v>289</v>
      </c>
      <c r="C136" s="106" t="s">
        <v>338</v>
      </c>
      <c r="D136" s="106" t="s">
        <v>291</v>
      </c>
      <c r="E136" s="106" t="s">
        <v>289</v>
      </c>
      <c r="F136" s="106" t="s">
        <v>289</v>
      </c>
      <c r="G136" s="106"/>
      <c r="H136" s="112">
        <v>104070.43</v>
      </c>
      <c r="I136" s="112">
        <v>104070.43</v>
      </c>
    </row>
    <row r="137" spans="1:9" ht="63" outlineLevel="3" x14ac:dyDescent="0.25">
      <c r="A137" s="107" t="s">
        <v>271</v>
      </c>
      <c r="B137" s="106" t="s">
        <v>289</v>
      </c>
      <c r="C137" s="106" t="s">
        <v>338</v>
      </c>
      <c r="D137" s="106" t="s">
        <v>18</v>
      </c>
      <c r="E137" s="106" t="s">
        <v>289</v>
      </c>
      <c r="F137" s="106" t="s">
        <v>289</v>
      </c>
      <c r="G137" s="106"/>
      <c r="H137" s="112">
        <v>104070.43</v>
      </c>
      <c r="I137" s="112">
        <v>104070.43</v>
      </c>
    </row>
    <row r="138" spans="1:9" ht="47.25" outlineLevel="4" x14ac:dyDescent="0.25">
      <c r="A138" s="107" t="s">
        <v>399</v>
      </c>
      <c r="B138" s="106" t="s">
        <v>3</v>
      </c>
      <c r="C138" s="106" t="s">
        <v>338</v>
      </c>
      <c r="D138" s="106" t="s">
        <v>18</v>
      </c>
      <c r="E138" s="106" t="s">
        <v>243</v>
      </c>
      <c r="F138" s="106" t="s">
        <v>339</v>
      </c>
      <c r="G138" s="106"/>
      <c r="H138" s="109">
        <v>104070.43</v>
      </c>
      <c r="I138" s="109">
        <v>104070.43</v>
      </c>
    </row>
    <row r="139" spans="1:9" ht="15" customHeight="1" outlineLevel="2" x14ac:dyDescent="0.25">
      <c r="A139" s="107" t="s">
        <v>63</v>
      </c>
      <c r="B139" s="106" t="s">
        <v>289</v>
      </c>
      <c r="C139" s="106" t="s">
        <v>340</v>
      </c>
      <c r="D139" s="106" t="s">
        <v>291</v>
      </c>
      <c r="E139" s="106" t="s">
        <v>289</v>
      </c>
      <c r="F139" s="106" t="s">
        <v>289</v>
      </c>
      <c r="G139" s="106"/>
      <c r="H139" s="112">
        <v>275403.23</v>
      </c>
      <c r="I139" s="112">
        <v>275403.23</v>
      </c>
    </row>
    <row r="140" spans="1:9" outlineLevel="3" x14ac:dyDescent="0.25">
      <c r="A140" s="107" t="s">
        <v>260</v>
      </c>
      <c r="B140" s="106" t="s">
        <v>289</v>
      </c>
      <c r="C140" s="106" t="s">
        <v>340</v>
      </c>
      <c r="D140" s="106" t="s">
        <v>19</v>
      </c>
      <c r="E140" s="106" t="s">
        <v>289</v>
      </c>
      <c r="F140" s="106" t="s">
        <v>289</v>
      </c>
      <c r="G140" s="106"/>
      <c r="H140" s="112">
        <v>275403.23</v>
      </c>
      <c r="I140" s="112">
        <v>275403.23</v>
      </c>
    </row>
    <row r="141" spans="1:9" ht="34.5" customHeight="1" outlineLevel="4" x14ac:dyDescent="0.25">
      <c r="A141" s="107" t="s">
        <v>402</v>
      </c>
      <c r="B141" s="106" t="s">
        <v>3</v>
      </c>
      <c r="C141" s="106" t="s">
        <v>340</v>
      </c>
      <c r="D141" s="106" t="s">
        <v>19</v>
      </c>
      <c r="E141" s="106" t="s">
        <v>394</v>
      </c>
      <c r="F141" s="106" t="s">
        <v>395</v>
      </c>
      <c r="G141" s="106"/>
      <c r="H141" s="109">
        <v>5750</v>
      </c>
      <c r="I141" s="109">
        <v>5750</v>
      </c>
    </row>
    <row r="142" spans="1:9" ht="63" outlineLevel="1" x14ac:dyDescent="0.25">
      <c r="A142" s="107" t="s">
        <v>267</v>
      </c>
      <c r="B142" s="106" t="s">
        <v>3</v>
      </c>
      <c r="C142" s="106" t="s">
        <v>340</v>
      </c>
      <c r="D142" s="106" t="s">
        <v>19</v>
      </c>
      <c r="E142" s="106" t="s">
        <v>341</v>
      </c>
      <c r="F142" s="106" t="s">
        <v>326</v>
      </c>
      <c r="G142" s="106"/>
      <c r="H142" s="109">
        <v>269653.23</v>
      </c>
      <c r="I142" s="109">
        <v>269653.23</v>
      </c>
    </row>
    <row r="143" spans="1:9" outlineLevel="2" x14ac:dyDescent="0.25">
      <c r="A143" s="107" t="s">
        <v>380</v>
      </c>
      <c r="B143" s="106" t="s">
        <v>289</v>
      </c>
      <c r="C143" s="106" t="s">
        <v>342</v>
      </c>
      <c r="D143" s="106" t="s">
        <v>291</v>
      </c>
      <c r="E143" s="106" t="s">
        <v>289</v>
      </c>
      <c r="F143" s="106" t="s">
        <v>289</v>
      </c>
      <c r="G143" s="106"/>
      <c r="H143" s="112">
        <v>8083181</v>
      </c>
      <c r="I143" s="112">
        <v>8083181</v>
      </c>
    </row>
    <row r="144" spans="1:9" outlineLevel="3" x14ac:dyDescent="0.25">
      <c r="A144" s="107" t="s">
        <v>65</v>
      </c>
      <c r="B144" s="106" t="s">
        <v>289</v>
      </c>
      <c r="C144" s="106" t="s">
        <v>343</v>
      </c>
      <c r="D144" s="106" t="s">
        <v>291</v>
      </c>
      <c r="E144" s="106" t="s">
        <v>289</v>
      </c>
      <c r="F144" s="106" t="s">
        <v>289</v>
      </c>
      <c r="G144" s="106"/>
      <c r="H144" s="112">
        <v>8083181</v>
      </c>
      <c r="I144" s="112">
        <v>8083181</v>
      </c>
    </row>
    <row r="145" spans="1:9" ht="31.5" outlineLevel="4" x14ac:dyDescent="0.25">
      <c r="A145" s="107" t="s">
        <v>263</v>
      </c>
      <c r="B145" s="106" t="s">
        <v>289</v>
      </c>
      <c r="C145" s="106" t="s">
        <v>343</v>
      </c>
      <c r="D145" s="106" t="s">
        <v>20</v>
      </c>
      <c r="E145" s="106" t="s">
        <v>289</v>
      </c>
      <c r="F145" s="106" t="s">
        <v>289</v>
      </c>
      <c r="G145" s="106"/>
      <c r="H145" s="112">
        <v>8083181</v>
      </c>
      <c r="I145" s="112">
        <v>8083181</v>
      </c>
    </row>
    <row r="146" spans="1:9" ht="33" customHeight="1" outlineLevel="3" x14ac:dyDescent="0.25">
      <c r="A146" s="107" t="s">
        <v>381</v>
      </c>
      <c r="B146" s="106" t="s">
        <v>3</v>
      </c>
      <c r="C146" s="106" t="s">
        <v>343</v>
      </c>
      <c r="D146" s="106" t="s">
        <v>20</v>
      </c>
      <c r="E146" s="106" t="s">
        <v>344</v>
      </c>
      <c r="F146" s="106" t="s">
        <v>345</v>
      </c>
      <c r="G146" s="106"/>
      <c r="H146" s="109">
        <v>8083181</v>
      </c>
      <c r="I146" s="109">
        <v>8083181</v>
      </c>
    </row>
    <row r="147" spans="1:9" ht="18" customHeight="1" outlineLevel="4" x14ac:dyDescent="0.25">
      <c r="A147" s="107" t="s">
        <v>382</v>
      </c>
      <c r="B147" s="106" t="s">
        <v>289</v>
      </c>
      <c r="C147" s="106" t="s">
        <v>346</v>
      </c>
      <c r="D147" s="106" t="s">
        <v>291</v>
      </c>
      <c r="E147" s="106" t="s">
        <v>289</v>
      </c>
      <c r="F147" s="106" t="s">
        <v>289</v>
      </c>
      <c r="G147" s="106"/>
      <c r="H147" s="112">
        <v>163712</v>
      </c>
      <c r="I147" s="112">
        <v>144318</v>
      </c>
    </row>
    <row r="148" spans="1:9" outlineLevel="4" x14ac:dyDescent="0.25">
      <c r="A148" s="107" t="s">
        <v>154</v>
      </c>
      <c r="B148" s="106" t="s">
        <v>289</v>
      </c>
      <c r="C148" s="106" t="s">
        <v>347</v>
      </c>
      <c r="D148" s="106" t="s">
        <v>291</v>
      </c>
      <c r="E148" s="106" t="s">
        <v>289</v>
      </c>
      <c r="F148" s="106" t="s">
        <v>289</v>
      </c>
      <c r="G148" s="106"/>
      <c r="H148" s="112">
        <v>83712</v>
      </c>
      <c r="I148" s="112">
        <v>83712</v>
      </c>
    </row>
    <row r="149" spans="1:9" ht="66" customHeight="1" outlineLevel="1" x14ac:dyDescent="0.25">
      <c r="A149" s="107" t="s">
        <v>269</v>
      </c>
      <c r="B149" s="106" t="s">
        <v>289</v>
      </c>
      <c r="C149" s="106" t="s">
        <v>347</v>
      </c>
      <c r="D149" s="106" t="s">
        <v>21</v>
      </c>
      <c r="E149" s="106" t="s">
        <v>289</v>
      </c>
      <c r="F149" s="106" t="s">
        <v>289</v>
      </c>
      <c r="G149" s="106"/>
      <c r="H149" s="112">
        <v>83712</v>
      </c>
      <c r="I149" s="112">
        <v>83712</v>
      </c>
    </row>
    <row r="150" spans="1:9" ht="47.25" outlineLevel="2" x14ac:dyDescent="0.25">
      <c r="A150" s="107" t="s">
        <v>399</v>
      </c>
      <c r="B150" s="106" t="s">
        <v>3</v>
      </c>
      <c r="C150" s="106" t="s">
        <v>347</v>
      </c>
      <c r="D150" s="106" t="s">
        <v>21</v>
      </c>
      <c r="E150" s="106" t="s">
        <v>243</v>
      </c>
      <c r="F150" s="106" t="s">
        <v>339</v>
      </c>
      <c r="G150" s="106"/>
      <c r="H150" s="109">
        <v>83712</v>
      </c>
      <c r="I150" s="109">
        <v>83712</v>
      </c>
    </row>
    <row r="151" spans="1:9" ht="32.25" customHeight="1" outlineLevel="3" x14ac:dyDescent="0.25">
      <c r="A151" s="107" t="s">
        <v>67</v>
      </c>
      <c r="B151" s="106" t="s">
        <v>289</v>
      </c>
      <c r="C151" s="106" t="s">
        <v>348</v>
      </c>
      <c r="D151" s="106" t="s">
        <v>291</v>
      </c>
      <c r="E151" s="106" t="s">
        <v>289</v>
      </c>
      <c r="F151" s="106" t="s">
        <v>289</v>
      </c>
      <c r="G151" s="106"/>
      <c r="H151" s="112">
        <v>80000</v>
      </c>
      <c r="I151" s="112">
        <v>60606</v>
      </c>
    </row>
    <row r="152" spans="1:9" ht="18" customHeight="1" outlineLevel="4" x14ac:dyDescent="0.25">
      <c r="A152" s="107" t="s">
        <v>278</v>
      </c>
      <c r="B152" s="106" t="s">
        <v>289</v>
      </c>
      <c r="C152" s="106" t="s">
        <v>348</v>
      </c>
      <c r="D152" s="106" t="s">
        <v>22</v>
      </c>
      <c r="E152" s="106" t="s">
        <v>289</v>
      </c>
      <c r="F152" s="106" t="s">
        <v>289</v>
      </c>
      <c r="G152" s="106"/>
      <c r="H152" s="112">
        <v>80000</v>
      </c>
      <c r="I152" s="112">
        <v>60606</v>
      </c>
    </row>
    <row r="153" spans="1:9" outlineLevel="2" x14ac:dyDescent="0.25">
      <c r="A153" s="107" t="s">
        <v>359</v>
      </c>
      <c r="B153" s="106" t="s">
        <v>3</v>
      </c>
      <c r="C153" s="106" t="s">
        <v>348</v>
      </c>
      <c r="D153" s="106" t="s">
        <v>22</v>
      </c>
      <c r="E153" s="106" t="s">
        <v>298</v>
      </c>
      <c r="F153" s="106" t="s">
        <v>299</v>
      </c>
      <c r="G153" s="106"/>
      <c r="H153" s="109">
        <v>80000</v>
      </c>
      <c r="I153" s="109">
        <v>60606</v>
      </c>
    </row>
    <row r="154" spans="1:9" ht="47.25" outlineLevel="3" x14ac:dyDescent="0.25">
      <c r="A154" s="105" t="s">
        <v>383</v>
      </c>
      <c r="B154" s="123" t="s">
        <v>289</v>
      </c>
      <c r="C154" s="123" t="s">
        <v>290</v>
      </c>
      <c r="D154" s="123" t="s">
        <v>291</v>
      </c>
      <c r="E154" s="123" t="s">
        <v>289</v>
      </c>
      <c r="F154" s="123" t="s">
        <v>289</v>
      </c>
      <c r="G154" s="123"/>
      <c r="H154" s="108">
        <v>11007706.210000001</v>
      </c>
      <c r="I154" s="108">
        <v>10954624.09</v>
      </c>
    </row>
    <row r="155" spans="1:9" outlineLevel="4" x14ac:dyDescent="0.25">
      <c r="A155" s="107" t="s">
        <v>376</v>
      </c>
      <c r="B155" s="106" t="s">
        <v>289</v>
      </c>
      <c r="C155" s="106" t="s">
        <v>331</v>
      </c>
      <c r="D155" s="106" t="s">
        <v>291</v>
      </c>
      <c r="E155" s="106" t="s">
        <v>289</v>
      </c>
      <c r="F155" s="106" t="s">
        <v>289</v>
      </c>
      <c r="G155" s="106"/>
      <c r="H155" s="112">
        <v>11007706.210000001</v>
      </c>
      <c r="I155" s="112">
        <v>10954624.09</v>
      </c>
    </row>
    <row r="156" spans="1:9" x14ac:dyDescent="0.25">
      <c r="A156" s="107" t="s">
        <v>57</v>
      </c>
      <c r="B156" s="106" t="s">
        <v>289</v>
      </c>
      <c r="C156" s="106" t="s">
        <v>332</v>
      </c>
      <c r="D156" s="106" t="s">
        <v>291</v>
      </c>
      <c r="E156" s="106" t="s">
        <v>289</v>
      </c>
      <c r="F156" s="106" t="s">
        <v>289</v>
      </c>
      <c r="G156" s="106"/>
      <c r="H156" s="112">
        <v>11007706.210000001</v>
      </c>
      <c r="I156" s="112">
        <v>10954624.09</v>
      </c>
    </row>
    <row r="157" spans="1:9" ht="31.5" outlineLevel="1" x14ac:dyDescent="0.25">
      <c r="A157" s="107" t="s">
        <v>403</v>
      </c>
      <c r="B157" s="106" t="s">
        <v>289</v>
      </c>
      <c r="C157" s="106" t="s">
        <v>332</v>
      </c>
      <c r="D157" s="106" t="s">
        <v>396</v>
      </c>
      <c r="E157" s="106" t="s">
        <v>289</v>
      </c>
      <c r="F157" s="106" t="s">
        <v>289</v>
      </c>
      <c r="G157" s="106"/>
      <c r="H157" s="112">
        <v>24671.64</v>
      </c>
      <c r="I157" s="112">
        <v>24671.64</v>
      </c>
    </row>
    <row r="158" spans="1:9" ht="31.5" outlineLevel="2" x14ac:dyDescent="0.25">
      <c r="A158" s="107" t="s">
        <v>277</v>
      </c>
      <c r="B158" s="106" t="s">
        <v>3</v>
      </c>
      <c r="C158" s="106" t="s">
        <v>332</v>
      </c>
      <c r="D158" s="106" t="s">
        <v>396</v>
      </c>
      <c r="E158" s="106" t="s">
        <v>350</v>
      </c>
      <c r="F158" s="106" t="s">
        <v>313</v>
      </c>
      <c r="G158" s="106"/>
      <c r="H158" s="109">
        <v>24671.64</v>
      </c>
      <c r="I158" s="109">
        <v>24671.64</v>
      </c>
    </row>
    <row r="159" spans="1:9" ht="31.5" outlineLevel="3" x14ac:dyDescent="0.25">
      <c r="A159" s="107" t="s">
        <v>255</v>
      </c>
      <c r="B159" s="106" t="s">
        <v>289</v>
      </c>
      <c r="C159" s="106" t="s">
        <v>332</v>
      </c>
      <c r="D159" s="106" t="s">
        <v>23</v>
      </c>
      <c r="E159" s="106" t="s">
        <v>289</v>
      </c>
      <c r="F159" s="106" t="s">
        <v>289</v>
      </c>
      <c r="G159" s="106"/>
      <c r="H159" s="112">
        <v>8978726.4299999997</v>
      </c>
      <c r="I159" s="112">
        <v>8977952.1199999992</v>
      </c>
    </row>
    <row r="160" spans="1:9" ht="15.75" customHeight="1" outlineLevel="4" x14ac:dyDescent="0.25">
      <c r="A160" s="107" t="s">
        <v>356</v>
      </c>
      <c r="B160" s="106" t="s">
        <v>3</v>
      </c>
      <c r="C160" s="106" t="s">
        <v>332</v>
      </c>
      <c r="D160" s="106" t="s">
        <v>23</v>
      </c>
      <c r="E160" s="106" t="s">
        <v>349</v>
      </c>
      <c r="F160" s="106" t="s">
        <v>295</v>
      </c>
      <c r="G160" s="106"/>
      <c r="H160" s="109">
        <v>5996670.46</v>
      </c>
      <c r="I160" s="109">
        <v>5996670.46</v>
      </c>
    </row>
    <row r="161" spans="1:9" ht="31.5" outlineLevel="4" x14ac:dyDescent="0.25">
      <c r="A161" s="107" t="s">
        <v>360</v>
      </c>
      <c r="B161" s="106" t="s">
        <v>3</v>
      </c>
      <c r="C161" s="106" t="s">
        <v>332</v>
      </c>
      <c r="D161" s="106" t="s">
        <v>23</v>
      </c>
      <c r="E161" s="106" t="s">
        <v>349</v>
      </c>
      <c r="F161" s="106" t="s">
        <v>302</v>
      </c>
      <c r="G161" s="106"/>
      <c r="H161" s="109">
        <v>1214.97</v>
      </c>
      <c r="I161" s="109">
        <v>1214.97</v>
      </c>
    </row>
    <row r="162" spans="1:9" outlineLevel="4" x14ac:dyDescent="0.25">
      <c r="A162" s="107" t="s">
        <v>357</v>
      </c>
      <c r="B162" s="106" t="s">
        <v>3</v>
      </c>
      <c r="C162" s="106" t="s">
        <v>332</v>
      </c>
      <c r="D162" s="106" t="s">
        <v>23</v>
      </c>
      <c r="E162" s="106" t="s">
        <v>351</v>
      </c>
      <c r="F162" s="106" t="s">
        <v>297</v>
      </c>
      <c r="G162" s="106"/>
      <c r="H162" s="109">
        <v>1808797.74</v>
      </c>
      <c r="I162" s="109">
        <v>1808077.74</v>
      </c>
    </row>
    <row r="163" spans="1:9" outlineLevel="4" x14ac:dyDescent="0.25">
      <c r="A163" s="107" t="s">
        <v>361</v>
      </c>
      <c r="B163" s="106" t="s">
        <v>3</v>
      </c>
      <c r="C163" s="106" t="s">
        <v>332</v>
      </c>
      <c r="D163" s="106" t="s">
        <v>23</v>
      </c>
      <c r="E163" s="106" t="s">
        <v>298</v>
      </c>
      <c r="F163" s="106" t="s">
        <v>303</v>
      </c>
      <c r="G163" s="106"/>
      <c r="H163" s="109">
        <v>20916.98</v>
      </c>
      <c r="I163" s="109">
        <v>20916.98</v>
      </c>
    </row>
    <row r="164" spans="1:9" outlineLevel="4" x14ac:dyDescent="0.25">
      <c r="A164" s="107" t="s">
        <v>362</v>
      </c>
      <c r="B164" s="106" t="s">
        <v>3</v>
      </c>
      <c r="C164" s="106" t="s">
        <v>332</v>
      </c>
      <c r="D164" s="106" t="s">
        <v>23</v>
      </c>
      <c r="E164" s="106" t="s">
        <v>298</v>
      </c>
      <c r="F164" s="106" t="s">
        <v>304</v>
      </c>
      <c r="G164" s="106"/>
      <c r="H164" s="109">
        <v>53500</v>
      </c>
      <c r="I164" s="109">
        <v>53500</v>
      </c>
    </row>
    <row r="165" spans="1:9" outlineLevel="4" x14ac:dyDescent="0.25">
      <c r="A165" s="107" t="s">
        <v>363</v>
      </c>
      <c r="B165" s="106" t="s">
        <v>3</v>
      </c>
      <c r="C165" s="106" t="s">
        <v>332</v>
      </c>
      <c r="D165" s="106" t="s">
        <v>23</v>
      </c>
      <c r="E165" s="106" t="s">
        <v>298</v>
      </c>
      <c r="F165" s="106" t="s">
        <v>305</v>
      </c>
      <c r="G165" s="106"/>
      <c r="H165" s="109">
        <v>49837.5</v>
      </c>
      <c r="I165" s="109">
        <v>49783.5</v>
      </c>
    </row>
    <row r="166" spans="1:9" outlineLevel="4" x14ac:dyDescent="0.25">
      <c r="A166" s="107" t="s">
        <v>364</v>
      </c>
      <c r="B166" s="106" t="s">
        <v>3</v>
      </c>
      <c r="C166" s="106" t="s">
        <v>332</v>
      </c>
      <c r="D166" s="106" t="s">
        <v>23</v>
      </c>
      <c r="E166" s="106" t="s">
        <v>298</v>
      </c>
      <c r="F166" s="106" t="s">
        <v>306</v>
      </c>
      <c r="G166" s="106"/>
      <c r="H166" s="109">
        <v>201908</v>
      </c>
      <c r="I166" s="109">
        <v>201908</v>
      </c>
    </row>
    <row r="167" spans="1:9" outlineLevel="4" x14ac:dyDescent="0.25">
      <c r="A167" s="107" t="s">
        <v>359</v>
      </c>
      <c r="B167" s="106" t="s">
        <v>3</v>
      </c>
      <c r="C167" s="106" t="s">
        <v>332</v>
      </c>
      <c r="D167" s="106" t="s">
        <v>23</v>
      </c>
      <c r="E167" s="106" t="s">
        <v>298</v>
      </c>
      <c r="F167" s="106" t="s">
        <v>299</v>
      </c>
      <c r="G167" s="106"/>
      <c r="H167" s="109">
        <v>173166</v>
      </c>
      <c r="I167" s="109">
        <v>173166</v>
      </c>
    </row>
    <row r="168" spans="1:9" ht="17.25" customHeight="1" outlineLevel="4" x14ac:dyDescent="0.25">
      <c r="A168" s="107" t="s">
        <v>358</v>
      </c>
      <c r="B168" s="106" t="s">
        <v>3</v>
      </c>
      <c r="C168" s="106" t="s">
        <v>332</v>
      </c>
      <c r="D168" s="106" t="s">
        <v>23</v>
      </c>
      <c r="E168" s="106" t="s">
        <v>298</v>
      </c>
      <c r="F168" s="106" t="s">
        <v>300</v>
      </c>
      <c r="G168" s="106"/>
      <c r="H168" s="109">
        <v>30000</v>
      </c>
      <c r="I168" s="109">
        <v>30000</v>
      </c>
    </row>
    <row r="169" spans="1:9" outlineLevel="4" x14ac:dyDescent="0.25">
      <c r="A169" s="107" t="s">
        <v>363</v>
      </c>
      <c r="B169" s="106" t="s">
        <v>3</v>
      </c>
      <c r="C169" s="106" t="s">
        <v>332</v>
      </c>
      <c r="D169" s="106" t="s">
        <v>23</v>
      </c>
      <c r="E169" s="106" t="s">
        <v>307</v>
      </c>
      <c r="F169" s="106" t="s">
        <v>305</v>
      </c>
      <c r="G169" s="106"/>
      <c r="H169" s="109">
        <v>633211.94999999995</v>
      </c>
      <c r="I169" s="109">
        <v>633211.64</v>
      </c>
    </row>
    <row r="170" spans="1:9" ht="32.25" customHeight="1" outlineLevel="4" x14ac:dyDescent="0.25">
      <c r="A170" s="107" t="s">
        <v>368</v>
      </c>
      <c r="B170" s="106" t="s">
        <v>3</v>
      </c>
      <c r="C170" s="106" t="s">
        <v>332</v>
      </c>
      <c r="D170" s="106" t="s">
        <v>23</v>
      </c>
      <c r="E170" s="106" t="s">
        <v>314</v>
      </c>
      <c r="F170" s="106" t="s">
        <v>315</v>
      </c>
      <c r="G170" s="106"/>
      <c r="H170" s="109">
        <v>9500</v>
      </c>
      <c r="I170" s="109">
        <v>9500</v>
      </c>
    </row>
    <row r="171" spans="1:9" ht="32.25" customHeight="1" outlineLevel="4" x14ac:dyDescent="0.25">
      <c r="A171" s="107" t="s">
        <v>374</v>
      </c>
      <c r="B171" s="106" t="s">
        <v>3</v>
      </c>
      <c r="C171" s="106" t="s">
        <v>332</v>
      </c>
      <c r="D171" s="106" t="s">
        <v>23</v>
      </c>
      <c r="E171" s="106" t="s">
        <v>314</v>
      </c>
      <c r="F171" s="106" t="s">
        <v>328</v>
      </c>
      <c r="G171" s="106"/>
      <c r="H171" s="109">
        <v>2.83</v>
      </c>
      <c r="I171" s="109">
        <v>2.83</v>
      </c>
    </row>
    <row r="172" spans="1:9" ht="50.25" customHeight="1" outlineLevel="4" x14ac:dyDescent="0.25">
      <c r="A172" s="107" t="s">
        <v>256</v>
      </c>
      <c r="B172" s="106" t="s">
        <v>289</v>
      </c>
      <c r="C172" s="106" t="s">
        <v>332</v>
      </c>
      <c r="D172" s="106" t="s">
        <v>145</v>
      </c>
      <c r="E172" s="106" t="s">
        <v>289</v>
      </c>
      <c r="F172" s="106" t="s">
        <v>289</v>
      </c>
      <c r="G172" s="106"/>
      <c r="H172" s="112">
        <v>1460858.14</v>
      </c>
      <c r="I172" s="112">
        <v>1408550.33</v>
      </c>
    </row>
    <row r="173" spans="1:9" outlineLevel="3" x14ac:dyDescent="0.25">
      <c r="A173" s="107" t="s">
        <v>356</v>
      </c>
      <c r="B173" s="106" t="s">
        <v>3</v>
      </c>
      <c r="C173" s="106" t="s">
        <v>332</v>
      </c>
      <c r="D173" s="106" t="s">
        <v>145</v>
      </c>
      <c r="E173" s="106" t="s">
        <v>349</v>
      </c>
      <c r="F173" s="106" t="s">
        <v>295</v>
      </c>
      <c r="G173" s="106"/>
      <c r="H173" s="109">
        <v>397092.69</v>
      </c>
      <c r="I173" s="109">
        <v>397092.69</v>
      </c>
    </row>
    <row r="174" spans="1:9" outlineLevel="4" x14ac:dyDescent="0.25">
      <c r="A174" s="107" t="s">
        <v>357</v>
      </c>
      <c r="B174" s="106" t="s">
        <v>3</v>
      </c>
      <c r="C174" s="106" t="s">
        <v>332</v>
      </c>
      <c r="D174" s="106" t="s">
        <v>145</v>
      </c>
      <c r="E174" s="106" t="s">
        <v>351</v>
      </c>
      <c r="F174" s="106" t="s">
        <v>297</v>
      </c>
      <c r="G174" s="106"/>
      <c r="H174" s="109">
        <v>119921.39</v>
      </c>
      <c r="I174" s="109">
        <v>119921.39</v>
      </c>
    </row>
    <row r="175" spans="1:9" ht="49.5" customHeight="1" outlineLevel="4" x14ac:dyDescent="0.25">
      <c r="A175" s="107" t="s">
        <v>404</v>
      </c>
      <c r="B175" s="106" t="s">
        <v>3</v>
      </c>
      <c r="C175" s="106" t="s">
        <v>332</v>
      </c>
      <c r="D175" s="106" t="s">
        <v>145</v>
      </c>
      <c r="E175" s="106" t="s">
        <v>298</v>
      </c>
      <c r="F175" s="106" t="s">
        <v>397</v>
      </c>
      <c r="G175" s="106"/>
      <c r="H175" s="109">
        <v>1120</v>
      </c>
      <c r="I175" s="109">
        <v>1120</v>
      </c>
    </row>
    <row r="176" spans="1:9" outlineLevel="4" x14ac:dyDescent="0.25">
      <c r="A176" s="107" t="s">
        <v>359</v>
      </c>
      <c r="B176" s="106" t="s">
        <v>3</v>
      </c>
      <c r="C176" s="106" t="s">
        <v>332</v>
      </c>
      <c r="D176" s="106" t="s">
        <v>145</v>
      </c>
      <c r="E176" s="106" t="s">
        <v>298</v>
      </c>
      <c r="F176" s="106" t="s">
        <v>299</v>
      </c>
      <c r="G176" s="106"/>
      <c r="H176" s="109">
        <v>942724.06</v>
      </c>
      <c r="I176" s="109">
        <v>890416.25</v>
      </c>
    </row>
    <row r="177" spans="1:9" ht="47.25" outlineLevel="4" x14ac:dyDescent="0.25">
      <c r="A177" s="107" t="s">
        <v>516</v>
      </c>
      <c r="B177" s="106" t="s">
        <v>289</v>
      </c>
      <c r="C177" s="106" t="s">
        <v>332</v>
      </c>
      <c r="D177" s="106" t="s">
        <v>508</v>
      </c>
      <c r="E177" s="106" t="s">
        <v>289</v>
      </c>
      <c r="F177" s="106" t="s">
        <v>289</v>
      </c>
      <c r="G177" s="106"/>
      <c r="H177" s="112">
        <v>80000</v>
      </c>
      <c r="I177" s="112">
        <v>80000</v>
      </c>
    </row>
    <row r="178" spans="1:9" outlineLevel="3" x14ac:dyDescent="0.25">
      <c r="A178" s="107" t="s">
        <v>359</v>
      </c>
      <c r="B178" s="106" t="s">
        <v>3</v>
      </c>
      <c r="C178" s="106" t="s">
        <v>332</v>
      </c>
      <c r="D178" s="106" t="s">
        <v>508</v>
      </c>
      <c r="E178" s="106" t="s">
        <v>298</v>
      </c>
      <c r="F178" s="106" t="s">
        <v>299</v>
      </c>
      <c r="G178" s="106" t="s">
        <v>496</v>
      </c>
      <c r="H178" s="109">
        <v>80000</v>
      </c>
      <c r="I178" s="109">
        <v>80000</v>
      </c>
    </row>
    <row r="179" spans="1:9" ht="31.5" outlineLevel="4" x14ac:dyDescent="0.25">
      <c r="A179" s="107" t="s">
        <v>257</v>
      </c>
      <c r="B179" s="106" t="s">
        <v>289</v>
      </c>
      <c r="C179" s="106" t="s">
        <v>332</v>
      </c>
      <c r="D179" s="106" t="s">
        <v>24</v>
      </c>
      <c r="E179" s="106" t="s">
        <v>289</v>
      </c>
      <c r="F179" s="106" t="s">
        <v>289</v>
      </c>
      <c r="G179" s="106"/>
      <c r="H179" s="112">
        <v>463450</v>
      </c>
      <c r="I179" s="112">
        <v>463450</v>
      </c>
    </row>
    <row r="180" spans="1:9" outlineLevel="4" x14ac:dyDescent="0.25">
      <c r="A180" s="107" t="s">
        <v>359</v>
      </c>
      <c r="B180" s="106" t="s">
        <v>3</v>
      </c>
      <c r="C180" s="106" t="s">
        <v>332</v>
      </c>
      <c r="D180" s="106" t="s">
        <v>24</v>
      </c>
      <c r="E180" s="106" t="s">
        <v>298</v>
      </c>
      <c r="F180" s="106" t="s">
        <v>299</v>
      </c>
      <c r="G180" s="106"/>
      <c r="H180" s="109">
        <v>400400</v>
      </c>
      <c r="I180" s="109">
        <v>400400</v>
      </c>
    </row>
    <row r="181" spans="1:9" ht="30.75" customHeight="1" outlineLevel="4" x14ac:dyDescent="0.25">
      <c r="A181" s="107" t="s">
        <v>522</v>
      </c>
      <c r="B181" s="106" t="s">
        <v>3</v>
      </c>
      <c r="C181" s="106" t="s">
        <v>332</v>
      </c>
      <c r="D181" s="106" t="s">
        <v>24</v>
      </c>
      <c r="E181" s="106" t="s">
        <v>298</v>
      </c>
      <c r="F181" s="106" t="s">
        <v>509</v>
      </c>
      <c r="G181" s="106"/>
      <c r="H181" s="109">
        <v>9750</v>
      </c>
      <c r="I181" s="109">
        <v>9750</v>
      </c>
    </row>
    <row r="182" spans="1:9" ht="31.5" outlineLevel="4" x14ac:dyDescent="0.25">
      <c r="A182" s="107" t="s">
        <v>358</v>
      </c>
      <c r="B182" s="106" t="s">
        <v>3</v>
      </c>
      <c r="C182" s="106" t="s">
        <v>332</v>
      </c>
      <c r="D182" s="106" t="s">
        <v>24</v>
      </c>
      <c r="E182" s="106" t="s">
        <v>298</v>
      </c>
      <c r="F182" s="106" t="s">
        <v>300</v>
      </c>
      <c r="G182" s="106"/>
      <c r="H182" s="109">
        <v>8300</v>
      </c>
      <c r="I182" s="109">
        <v>8300</v>
      </c>
    </row>
    <row r="183" spans="1:9" ht="31.5" outlineLevel="4" x14ac:dyDescent="0.25">
      <c r="A183" s="107" t="s">
        <v>367</v>
      </c>
      <c r="B183" s="106" t="s">
        <v>3</v>
      </c>
      <c r="C183" s="106" t="s">
        <v>332</v>
      </c>
      <c r="D183" s="106" t="s">
        <v>24</v>
      </c>
      <c r="E183" s="106" t="s">
        <v>298</v>
      </c>
      <c r="F183" s="106" t="s">
        <v>312</v>
      </c>
      <c r="G183" s="106"/>
      <c r="H183" s="109">
        <v>45000</v>
      </c>
      <c r="I183" s="109">
        <v>45000</v>
      </c>
    </row>
    <row r="184" spans="1:9" ht="47.25" outlineLevel="3" x14ac:dyDescent="0.25">
      <c r="A184" s="105" t="s">
        <v>384</v>
      </c>
      <c r="B184" s="123" t="s">
        <v>289</v>
      </c>
      <c r="C184" s="123" t="s">
        <v>290</v>
      </c>
      <c r="D184" s="123" t="s">
        <v>291</v>
      </c>
      <c r="E184" s="123" t="s">
        <v>289</v>
      </c>
      <c r="F184" s="123" t="s">
        <v>289</v>
      </c>
      <c r="G184" s="123"/>
      <c r="H184" s="108">
        <v>10468109.99</v>
      </c>
      <c r="I184" s="108">
        <v>10468109.050000001</v>
      </c>
    </row>
    <row r="185" spans="1:9" outlineLevel="4" x14ac:dyDescent="0.25">
      <c r="A185" s="107" t="s">
        <v>376</v>
      </c>
      <c r="B185" s="106" t="s">
        <v>289</v>
      </c>
      <c r="C185" s="106" t="s">
        <v>331</v>
      </c>
      <c r="D185" s="106" t="s">
        <v>291</v>
      </c>
      <c r="E185" s="106" t="s">
        <v>289</v>
      </c>
      <c r="F185" s="106" t="s">
        <v>289</v>
      </c>
      <c r="G185" s="106"/>
      <c r="H185" s="112">
        <v>10468109.99</v>
      </c>
      <c r="I185" s="112">
        <v>10468109.050000001</v>
      </c>
    </row>
    <row r="186" spans="1:9" outlineLevel="4" x14ac:dyDescent="0.25">
      <c r="A186" s="107" t="s">
        <v>57</v>
      </c>
      <c r="B186" s="106" t="s">
        <v>289</v>
      </c>
      <c r="C186" s="106" t="s">
        <v>332</v>
      </c>
      <c r="D186" s="106" t="s">
        <v>291</v>
      </c>
      <c r="E186" s="106" t="s">
        <v>289</v>
      </c>
      <c r="F186" s="106" t="s">
        <v>289</v>
      </c>
      <c r="G186" s="106"/>
      <c r="H186" s="112">
        <v>10468109.99</v>
      </c>
      <c r="I186" s="112">
        <v>10468109.050000001</v>
      </c>
    </row>
    <row r="187" spans="1:9" ht="31.5" outlineLevel="4" x14ac:dyDescent="0.25">
      <c r="A187" s="107" t="s">
        <v>255</v>
      </c>
      <c r="B187" s="106" t="s">
        <v>289</v>
      </c>
      <c r="C187" s="106" t="s">
        <v>332</v>
      </c>
      <c r="D187" s="106" t="s">
        <v>23</v>
      </c>
      <c r="E187" s="106" t="s">
        <v>289</v>
      </c>
      <c r="F187" s="106" t="s">
        <v>289</v>
      </c>
      <c r="G187" s="106"/>
      <c r="H187" s="112">
        <v>4749220.49</v>
      </c>
      <c r="I187" s="112">
        <v>4749219.55</v>
      </c>
    </row>
    <row r="188" spans="1:9" x14ac:dyDescent="0.25">
      <c r="A188" s="107" t="s">
        <v>356</v>
      </c>
      <c r="B188" s="106" t="s">
        <v>3</v>
      </c>
      <c r="C188" s="106" t="s">
        <v>332</v>
      </c>
      <c r="D188" s="106" t="s">
        <v>23</v>
      </c>
      <c r="E188" s="106" t="s">
        <v>349</v>
      </c>
      <c r="F188" s="106" t="s">
        <v>295</v>
      </c>
      <c r="G188" s="106"/>
      <c r="H188" s="109">
        <v>2997574.78</v>
      </c>
      <c r="I188" s="109">
        <v>2997574.78</v>
      </c>
    </row>
    <row r="189" spans="1:9" ht="31.5" outlineLevel="1" x14ac:dyDescent="0.25">
      <c r="A189" s="107" t="s">
        <v>360</v>
      </c>
      <c r="B189" s="106" t="s">
        <v>3</v>
      </c>
      <c r="C189" s="106" t="s">
        <v>332</v>
      </c>
      <c r="D189" s="106" t="s">
        <v>23</v>
      </c>
      <c r="E189" s="106" t="s">
        <v>349</v>
      </c>
      <c r="F189" s="106" t="s">
        <v>302</v>
      </c>
      <c r="G189" s="106"/>
      <c r="H189" s="109">
        <v>24509.59</v>
      </c>
      <c r="I189" s="109">
        <v>24509.59</v>
      </c>
    </row>
    <row r="190" spans="1:9" outlineLevel="2" x14ac:dyDescent="0.25">
      <c r="A190" s="107" t="s">
        <v>357</v>
      </c>
      <c r="B190" s="106" t="s">
        <v>3</v>
      </c>
      <c r="C190" s="106" t="s">
        <v>332</v>
      </c>
      <c r="D190" s="106" t="s">
        <v>23</v>
      </c>
      <c r="E190" s="106" t="s">
        <v>351</v>
      </c>
      <c r="F190" s="106" t="s">
        <v>297</v>
      </c>
      <c r="G190" s="106"/>
      <c r="H190" s="109">
        <v>898020.48</v>
      </c>
      <c r="I190" s="109">
        <v>898019.54</v>
      </c>
    </row>
    <row r="191" spans="1:9" outlineLevel="3" x14ac:dyDescent="0.25">
      <c r="A191" s="107" t="s">
        <v>361</v>
      </c>
      <c r="B191" s="106" t="s">
        <v>3</v>
      </c>
      <c r="C191" s="106" t="s">
        <v>332</v>
      </c>
      <c r="D191" s="106" t="s">
        <v>23</v>
      </c>
      <c r="E191" s="106" t="s">
        <v>298</v>
      </c>
      <c r="F191" s="106" t="s">
        <v>303</v>
      </c>
      <c r="G191" s="106"/>
      <c r="H191" s="109">
        <v>30917.39</v>
      </c>
      <c r="I191" s="109">
        <v>30917.39</v>
      </c>
    </row>
    <row r="192" spans="1:9" outlineLevel="4" x14ac:dyDescent="0.25">
      <c r="A192" s="107" t="s">
        <v>363</v>
      </c>
      <c r="B192" s="106" t="s">
        <v>3</v>
      </c>
      <c r="C192" s="106" t="s">
        <v>332</v>
      </c>
      <c r="D192" s="106" t="s">
        <v>23</v>
      </c>
      <c r="E192" s="106" t="s">
        <v>298</v>
      </c>
      <c r="F192" s="106" t="s">
        <v>305</v>
      </c>
      <c r="G192" s="106"/>
      <c r="H192" s="109">
        <v>6261.12</v>
      </c>
      <c r="I192" s="109">
        <v>6261.12</v>
      </c>
    </row>
    <row r="193" spans="1:9" outlineLevel="4" x14ac:dyDescent="0.25">
      <c r="A193" s="107" t="s">
        <v>364</v>
      </c>
      <c r="B193" s="106" t="s">
        <v>3</v>
      </c>
      <c r="C193" s="106" t="s">
        <v>332</v>
      </c>
      <c r="D193" s="106" t="s">
        <v>23</v>
      </c>
      <c r="E193" s="106" t="s">
        <v>298</v>
      </c>
      <c r="F193" s="106" t="s">
        <v>306</v>
      </c>
      <c r="G193" s="106"/>
      <c r="H193" s="109">
        <v>91088.89</v>
      </c>
      <c r="I193" s="109">
        <v>91088.89</v>
      </c>
    </row>
    <row r="194" spans="1:9" outlineLevel="4" x14ac:dyDescent="0.25">
      <c r="A194" s="107" t="s">
        <v>359</v>
      </c>
      <c r="B194" s="106" t="s">
        <v>3</v>
      </c>
      <c r="C194" s="106" t="s">
        <v>332</v>
      </c>
      <c r="D194" s="106" t="s">
        <v>23</v>
      </c>
      <c r="E194" s="106" t="s">
        <v>298</v>
      </c>
      <c r="F194" s="106" t="s">
        <v>299</v>
      </c>
      <c r="G194" s="106"/>
      <c r="H194" s="109">
        <v>374719.49</v>
      </c>
      <c r="I194" s="109">
        <v>374719.49</v>
      </c>
    </row>
    <row r="195" spans="1:9" outlineLevel="4" x14ac:dyDescent="0.25">
      <c r="A195" s="107" t="s">
        <v>365</v>
      </c>
      <c r="B195" s="106" t="s">
        <v>3</v>
      </c>
      <c r="C195" s="106" t="s">
        <v>332</v>
      </c>
      <c r="D195" s="106" t="s">
        <v>23</v>
      </c>
      <c r="E195" s="106" t="s">
        <v>298</v>
      </c>
      <c r="F195" s="106" t="s">
        <v>242</v>
      </c>
      <c r="G195" s="106"/>
      <c r="H195" s="109">
        <v>12000</v>
      </c>
      <c r="I195" s="109">
        <v>12000</v>
      </c>
    </row>
    <row r="196" spans="1:9" ht="31.5" outlineLevel="4" x14ac:dyDescent="0.25">
      <c r="A196" s="107" t="s">
        <v>358</v>
      </c>
      <c r="B196" s="106" t="s">
        <v>3</v>
      </c>
      <c r="C196" s="106" t="s">
        <v>332</v>
      </c>
      <c r="D196" s="106" t="s">
        <v>23</v>
      </c>
      <c r="E196" s="106" t="s">
        <v>298</v>
      </c>
      <c r="F196" s="106" t="s">
        <v>300</v>
      </c>
      <c r="G196" s="106"/>
      <c r="H196" s="109">
        <v>9030</v>
      </c>
      <c r="I196" s="109">
        <v>9030</v>
      </c>
    </row>
    <row r="197" spans="1:9" outlineLevel="4" x14ac:dyDescent="0.25">
      <c r="A197" s="107" t="s">
        <v>363</v>
      </c>
      <c r="B197" s="106" t="s">
        <v>3</v>
      </c>
      <c r="C197" s="106" t="s">
        <v>332</v>
      </c>
      <c r="D197" s="106" t="s">
        <v>23</v>
      </c>
      <c r="E197" s="106" t="s">
        <v>307</v>
      </c>
      <c r="F197" s="106" t="s">
        <v>305</v>
      </c>
      <c r="G197" s="106"/>
      <c r="H197" s="109">
        <v>305090.98</v>
      </c>
      <c r="I197" s="109">
        <v>305090.98</v>
      </c>
    </row>
    <row r="198" spans="1:9" ht="33" customHeight="1" outlineLevel="4" x14ac:dyDescent="0.25">
      <c r="A198" s="107" t="s">
        <v>374</v>
      </c>
      <c r="B198" s="106" t="s">
        <v>3</v>
      </c>
      <c r="C198" s="106" t="s">
        <v>332</v>
      </c>
      <c r="D198" s="106" t="s">
        <v>23</v>
      </c>
      <c r="E198" s="106" t="s">
        <v>314</v>
      </c>
      <c r="F198" s="106" t="s">
        <v>328</v>
      </c>
      <c r="G198" s="106"/>
      <c r="H198" s="109">
        <v>7.77</v>
      </c>
      <c r="I198" s="109">
        <v>7.77</v>
      </c>
    </row>
    <row r="199" spans="1:9" outlineLevel="4" x14ac:dyDescent="0.25">
      <c r="A199" s="107" t="s">
        <v>523</v>
      </c>
      <c r="B199" s="106" t="s">
        <v>289</v>
      </c>
      <c r="C199" s="106" t="s">
        <v>332</v>
      </c>
      <c r="D199" s="106" t="s">
        <v>510</v>
      </c>
      <c r="E199" s="106" t="s">
        <v>289</v>
      </c>
      <c r="F199" s="106" t="s">
        <v>289</v>
      </c>
      <c r="G199" s="106"/>
      <c r="H199" s="112">
        <v>5000000</v>
      </c>
      <c r="I199" s="112">
        <v>5000000</v>
      </c>
    </row>
    <row r="200" spans="1:9" outlineLevel="4" x14ac:dyDescent="0.25">
      <c r="A200" s="107" t="s">
        <v>364</v>
      </c>
      <c r="B200" s="106" t="s">
        <v>3</v>
      </c>
      <c r="C200" s="106" t="s">
        <v>332</v>
      </c>
      <c r="D200" s="106" t="s">
        <v>510</v>
      </c>
      <c r="E200" s="106" t="s">
        <v>298</v>
      </c>
      <c r="F200" s="106" t="s">
        <v>306</v>
      </c>
      <c r="G200" s="106" t="s">
        <v>511</v>
      </c>
      <c r="H200" s="109">
        <v>1479837.39</v>
      </c>
      <c r="I200" s="109">
        <v>1479837.39</v>
      </c>
    </row>
    <row r="201" spans="1:9" outlineLevel="4" x14ac:dyDescent="0.25">
      <c r="A201" s="107" t="s">
        <v>359</v>
      </c>
      <c r="B201" s="106" t="s">
        <v>3</v>
      </c>
      <c r="C201" s="106" t="s">
        <v>332</v>
      </c>
      <c r="D201" s="106" t="s">
        <v>510</v>
      </c>
      <c r="E201" s="106" t="s">
        <v>298</v>
      </c>
      <c r="F201" s="106" t="s">
        <v>299</v>
      </c>
      <c r="G201" s="106" t="s">
        <v>511</v>
      </c>
      <c r="H201" s="109">
        <v>114000</v>
      </c>
      <c r="I201" s="109">
        <v>114000</v>
      </c>
    </row>
    <row r="202" spans="1:9" outlineLevel="4" x14ac:dyDescent="0.25">
      <c r="A202" s="107" t="s">
        <v>365</v>
      </c>
      <c r="B202" s="106" t="s">
        <v>3</v>
      </c>
      <c r="C202" s="106" t="s">
        <v>332</v>
      </c>
      <c r="D202" s="106" t="s">
        <v>510</v>
      </c>
      <c r="E202" s="106" t="s">
        <v>298</v>
      </c>
      <c r="F202" s="106" t="s">
        <v>242</v>
      </c>
      <c r="G202" s="106" t="s">
        <v>511</v>
      </c>
      <c r="H202" s="109">
        <v>3406162.61</v>
      </c>
      <c r="I202" s="109">
        <v>3406162.61</v>
      </c>
    </row>
    <row r="203" spans="1:9" ht="31.5" outlineLevel="4" x14ac:dyDescent="0.25">
      <c r="A203" s="107" t="s">
        <v>257</v>
      </c>
      <c r="B203" s="106" t="s">
        <v>289</v>
      </c>
      <c r="C203" s="106" t="s">
        <v>332</v>
      </c>
      <c r="D203" s="106" t="s">
        <v>24</v>
      </c>
      <c r="E203" s="106" t="s">
        <v>289</v>
      </c>
      <c r="F203" s="106" t="s">
        <v>289</v>
      </c>
      <c r="G203" s="106"/>
      <c r="H203" s="112">
        <v>10000</v>
      </c>
      <c r="I203" s="112">
        <v>10000</v>
      </c>
    </row>
    <row r="204" spans="1:9" ht="31.5" outlineLevel="4" x14ac:dyDescent="0.25">
      <c r="A204" s="107" t="s">
        <v>367</v>
      </c>
      <c r="B204" s="106" t="s">
        <v>3</v>
      </c>
      <c r="C204" s="106" t="s">
        <v>332</v>
      </c>
      <c r="D204" s="106" t="s">
        <v>24</v>
      </c>
      <c r="E204" s="106" t="s">
        <v>298</v>
      </c>
      <c r="F204" s="106" t="s">
        <v>312</v>
      </c>
      <c r="G204" s="106"/>
      <c r="H204" s="109">
        <v>10000</v>
      </c>
      <c r="I204" s="109">
        <v>10000</v>
      </c>
    </row>
    <row r="205" spans="1:9" outlineLevel="3" x14ac:dyDescent="0.25">
      <c r="A205" s="107" t="s">
        <v>520</v>
      </c>
      <c r="B205" s="106" t="s">
        <v>289</v>
      </c>
      <c r="C205" s="106" t="s">
        <v>332</v>
      </c>
      <c r="D205" s="106" t="s">
        <v>333</v>
      </c>
      <c r="E205" s="106" t="s">
        <v>289</v>
      </c>
      <c r="F205" s="106" t="s">
        <v>289</v>
      </c>
      <c r="G205" s="106"/>
      <c r="H205" s="112">
        <v>708889.5</v>
      </c>
      <c r="I205" s="112">
        <v>708889.5</v>
      </c>
    </row>
    <row r="206" spans="1:9" outlineLevel="4" x14ac:dyDescent="0.25">
      <c r="A206" s="107" t="s">
        <v>364</v>
      </c>
      <c r="B206" s="106" t="s">
        <v>3</v>
      </c>
      <c r="C206" s="106" t="s">
        <v>332</v>
      </c>
      <c r="D206" s="106" t="s">
        <v>333</v>
      </c>
      <c r="E206" s="106" t="s">
        <v>298</v>
      </c>
      <c r="F206" s="106" t="s">
        <v>306</v>
      </c>
      <c r="G206" s="106" t="s">
        <v>505</v>
      </c>
      <c r="H206" s="109">
        <v>341213.74</v>
      </c>
      <c r="I206" s="109">
        <v>341213.74</v>
      </c>
    </row>
    <row r="207" spans="1:9" x14ac:dyDescent="0.25">
      <c r="A207" s="107" t="s">
        <v>359</v>
      </c>
      <c r="B207" s="106" t="s">
        <v>3</v>
      </c>
      <c r="C207" s="106" t="s">
        <v>332</v>
      </c>
      <c r="D207" s="106" t="s">
        <v>333</v>
      </c>
      <c r="E207" s="106" t="s">
        <v>298</v>
      </c>
      <c r="F207" s="106" t="s">
        <v>299</v>
      </c>
      <c r="G207" s="106" t="s">
        <v>505</v>
      </c>
      <c r="H207" s="109">
        <v>102441.01</v>
      </c>
      <c r="I207" s="109">
        <v>102441.01</v>
      </c>
    </row>
    <row r="208" spans="1:9" x14ac:dyDescent="0.25">
      <c r="A208" s="107" t="s">
        <v>364</v>
      </c>
      <c r="B208" s="106" t="s">
        <v>3</v>
      </c>
      <c r="C208" s="106" t="s">
        <v>332</v>
      </c>
      <c r="D208" s="106" t="s">
        <v>333</v>
      </c>
      <c r="E208" s="106" t="s">
        <v>298</v>
      </c>
      <c r="F208" s="106" t="s">
        <v>306</v>
      </c>
      <c r="G208" s="106" t="s">
        <v>10</v>
      </c>
      <c r="H208" s="109">
        <v>229675.76</v>
      </c>
      <c r="I208" s="109">
        <v>229675.76</v>
      </c>
    </row>
    <row r="209" spans="1:9" x14ac:dyDescent="0.25">
      <c r="A209" s="107" t="s">
        <v>359</v>
      </c>
      <c r="B209" s="106" t="s">
        <v>3</v>
      </c>
      <c r="C209" s="106" t="s">
        <v>332</v>
      </c>
      <c r="D209" s="106" t="s">
        <v>333</v>
      </c>
      <c r="E209" s="106" t="s">
        <v>298</v>
      </c>
      <c r="F209" s="106" t="s">
        <v>299</v>
      </c>
      <c r="G209" s="106" t="s">
        <v>10</v>
      </c>
      <c r="H209" s="109">
        <v>35558.99</v>
      </c>
      <c r="I209" s="109">
        <v>35558.99</v>
      </c>
    </row>
    <row r="210" spans="1:9" x14ac:dyDescent="0.25">
      <c r="A210" s="146" t="s">
        <v>353</v>
      </c>
      <c r="B210" s="147"/>
      <c r="C210" s="147"/>
      <c r="D210" s="147"/>
      <c r="E210" s="147"/>
      <c r="F210" s="147"/>
      <c r="G210" s="147"/>
      <c r="H210" s="124">
        <v>93730201.140000001</v>
      </c>
      <c r="I210" s="124">
        <v>92431477.030000001</v>
      </c>
    </row>
  </sheetData>
  <mergeCells count="12">
    <mergeCell ref="I4:I5"/>
    <mergeCell ref="A210:G210"/>
    <mergeCell ref="G1:I1"/>
    <mergeCell ref="A3:I3"/>
    <mergeCell ref="H4:H5"/>
    <mergeCell ref="A4:A5"/>
    <mergeCell ref="B4:B5"/>
    <mergeCell ref="C4:C5"/>
    <mergeCell ref="D4:D5"/>
    <mergeCell ref="E4:E5"/>
    <mergeCell ref="F4:F5"/>
    <mergeCell ref="G4:G5"/>
  </mergeCells>
  <pageMargins left="0.59055118110236227" right="0.39370078740157483" top="0.39370078740157483" bottom="0.39370078740157483" header="0" footer="0"/>
  <pageSetup paperSize="9" scale="63" fitToHeight="0" orientation="portrait" r:id="rId1"/>
  <rowBreaks count="2" manualBreakCount="2">
    <brk id="101" max="8" man="1"/>
    <brk id="150" max="8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10"/>
  <sheetViews>
    <sheetView topLeftCell="A184" zoomScaleNormal="100" workbookViewId="0">
      <selection activeCell="L207" sqref="L207"/>
    </sheetView>
  </sheetViews>
  <sheetFormatPr defaultRowHeight="15.75" outlineLevelRow="4" x14ac:dyDescent="0.25"/>
  <cols>
    <col min="1" max="1" width="50.42578125" style="64" customWidth="1"/>
    <col min="2" max="2" width="7.7109375" style="64" customWidth="1"/>
    <col min="3" max="3" width="12" style="64" customWidth="1"/>
    <col min="4" max="4" width="7.7109375" style="64" customWidth="1"/>
    <col min="5" max="5" width="9.5703125" style="64" customWidth="1"/>
    <col min="6" max="7" width="15.7109375" style="101" customWidth="1"/>
    <col min="8" max="8" width="15.7109375" style="64" customWidth="1"/>
    <col min="9" max="16384" width="9.140625" style="64"/>
  </cols>
  <sheetData>
    <row r="1" spans="1:8" ht="63" customHeight="1" x14ac:dyDescent="0.25">
      <c r="D1" s="152" t="s">
        <v>458</v>
      </c>
      <c r="E1" s="152"/>
      <c r="F1" s="152"/>
      <c r="G1" s="152"/>
      <c r="H1" s="104"/>
    </row>
    <row r="2" spans="1:8" ht="31.5" customHeight="1" x14ac:dyDescent="0.25">
      <c r="A2" s="148" t="s">
        <v>454</v>
      </c>
      <c r="B2" s="148"/>
      <c r="C2" s="148"/>
      <c r="D2" s="148"/>
      <c r="E2" s="148"/>
      <c r="F2" s="148"/>
      <c r="G2" s="148"/>
      <c r="H2" s="148"/>
    </row>
    <row r="3" spans="1:8" x14ac:dyDescent="0.25">
      <c r="A3" s="125"/>
      <c r="B3" s="126"/>
      <c r="C3" s="126"/>
      <c r="D3" s="126"/>
      <c r="E3" s="126"/>
      <c r="F3" s="126"/>
      <c r="G3" s="151" t="s">
        <v>285</v>
      </c>
      <c r="H3" s="151"/>
    </row>
    <row r="4" spans="1:8" ht="15.75" customHeight="1" x14ac:dyDescent="0.25">
      <c r="A4" s="149" t="s">
        <v>0</v>
      </c>
      <c r="B4" s="149" t="s">
        <v>287</v>
      </c>
      <c r="C4" s="149" t="s">
        <v>1</v>
      </c>
      <c r="D4" s="149" t="s">
        <v>2</v>
      </c>
      <c r="E4" s="149" t="s">
        <v>288</v>
      </c>
      <c r="F4" s="149" t="s">
        <v>468</v>
      </c>
      <c r="G4" s="144" t="s">
        <v>385</v>
      </c>
      <c r="H4" s="144" t="s">
        <v>386</v>
      </c>
    </row>
    <row r="5" spans="1:8" ht="15.75" customHeight="1" outlineLevel="1" x14ac:dyDescent="0.25">
      <c r="A5" s="150"/>
      <c r="B5" s="150"/>
      <c r="C5" s="150"/>
      <c r="D5" s="150"/>
      <c r="E5" s="150"/>
      <c r="F5" s="150"/>
      <c r="G5" s="145"/>
      <c r="H5" s="145"/>
    </row>
    <row r="6" spans="1:8" ht="31.5" outlineLevel="3" x14ac:dyDescent="0.25">
      <c r="A6" s="105" t="s">
        <v>354</v>
      </c>
      <c r="B6" s="123" t="s">
        <v>290</v>
      </c>
      <c r="C6" s="123" t="s">
        <v>291</v>
      </c>
      <c r="D6" s="123" t="s">
        <v>289</v>
      </c>
      <c r="E6" s="123" t="s">
        <v>289</v>
      </c>
      <c r="F6" s="123"/>
      <c r="G6" s="108">
        <v>72254384.939999998</v>
      </c>
      <c r="H6" s="108">
        <v>71008743.890000001</v>
      </c>
    </row>
    <row r="7" spans="1:8" outlineLevel="4" x14ac:dyDescent="0.25">
      <c r="A7" s="107" t="s">
        <v>355</v>
      </c>
      <c r="B7" s="106" t="s">
        <v>292</v>
      </c>
      <c r="C7" s="106" t="s">
        <v>291</v>
      </c>
      <c r="D7" s="106" t="s">
        <v>289</v>
      </c>
      <c r="E7" s="106" t="s">
        <v>289</v>
      </c>
      <c r="F7" s="106"/>
      <c r="G7" s="112">
        <v>25062489</v>
      </c>
      <c r="H7" s="112">
        <v>24112460.16</v>
      </c>
    </row>
    <row r="8" spans="1:8" ht="16.5" customHeight="1" outlineLevel="4" x14ac:dyDescent="0.25">
      <c r="A8" s="107" t="s">
        <v>244</v>
      </c>
      <c r="B8" s="106" t="s">
        <v>293</v>
      </c>
      <c r="C8" s="106" t="s">
        <v>291</v>
      </c>
      <c r="D8" s="106" t="s">
        <v>289</v>
      </c>
      <c r="E8" s="106" t="s">
        <v>289</v>
      </c>
      <c r="F8" s="106"/>
      <c r="G8" s="112">
        <v>315415</v>
      </c>
      <c r="H8" s="112">
        <v>115131.2</v>
      </c>
    </row>
    <row r="9" spans="1:8" outlineLevel="4" x14ac:dyDescent="0.25">
      <c r="A9" s="107" t="s">
        <v>245</v>
      </c>
      <c r="B9" s="106" t="s">
        <v>293</v>
      </c>
      <c r="C9" s="106" t="s">
        <v>490</v>
      </c>
      <c r="D9" s="106" t="s">
        <v>289</v>
      </c>
      <c r="E9" s="106" t="s">
        <v>289</v>
      </c>
      <c r="F9" s="106"/>
      <c r="G9" s="112">
        <v>315415</v>
      </c>
      <c r="H9" s="112">
        <v>115131.2</v>
      </c>
    </row>
    <row r="10" spans="1:8" outlineLevel="4" x14ac:dyDescent="0.25">
      <c r="A10" s="107" t="s">
        <v>356</v>
      </c>
      <c r="B10" s="106" t="s">
        <v>293</v>
      </c>
      <c r="C10" s="106" t="s">
        <v>490</v>
      </c>
      <c r="D10" s="106" t="s">
        <v>294</v>
      </c>
      <c r="E10" s="106" t="s">
        <v>295</v>
      </c>
      <c r="F10" s="106"/>
      <c r="G10" s="109">
        <v>76200</v>
      </c>
      <c r="H10" s="109">
        <v>75600</v>
      </c>
    </row>
    <row r="11" spans="1:8" outlineLevel="2" x14ac:dyDescent="0.25">
      <c r="A11" s="107" t="s">
        <v>359</v>
      </c>
      <c r="B11" s="106" t="s">
        <v>293</v>
      </c>
      <c r="C11" s="106" t="s">
        <v>490</v>
      </c>
      <c r="D11" s="106" t="s">
        <v>387</v>
      </c>
      <c r="E11" s="106" t="s">
        <v>299</v>
      </c>
      <c r="F11" s="106"/>
      <c r="G11" s="109">
        <v>193200</v>
      </c>
      <c r="H11" s="109">
        <v>0</v>
      </c>
    </row>
    <row r="12" spans="1:8" outlineLevel="3" x14ac:dyDescent="0.25">
      <c r="A12" s="107" t="s">
        <v>357</v>
      </c>
      <c r="B12" s="106" t="s">
        <v>293</v>
      </c>
      <c r="C12" s="106" t="s">
        <v>490</v>
      </c>
      <c r="D12" s="106" t="s">
        <v>296</v>
      </c>
      <c r="E12" s="106" t="s">
        <v>297</v>
      </c>
      <c r="F12" s="106"/>
      <c r="G12" s="109">
        <v>23015</v>
      </c>
      <c r="H12" s="109">
        <v>22831.200000000001</v>
      </c>
    </row>
    <row r="13" spans="1:8" outlineLevel="4" x14ac:dyDescent="0.25">
      <c r="A13" s="107" t="s">
        <v>359</v>
      </c>
      <c r="B13" s="106" t="s">
        <v>293</v>
      </c>
      <c r="C13" s="106" t="s">
        <v>490</v>
      </c>
      <c r="D13" s="106" t="s">
        <v>298</v>
      </c>
      <c r="E13" s="106" t="s">
        <v>299</v>
      </c>
      <c r="F13" s="106"/>
      <c r="G13" s="109">
        <v>3000</v>
      </c>
      <c r="H13" s="109">
        <v>1700</v>
      </c>
    </row>
    <row r="14" spans="1:8" ht="31.5" outlineLevel="4" x14ac:dyDescent="0.25">
      <c r="A14" s="107" t="s">
        <v>358</v>
      </c>
      <c r="B14" s="106" t="s">
        <v>293</v>
      </c>
      <c r="C14" s="106" t="s">
        <v>490</v>
      </c>
      <c r="D14" s="106" t="s">
        <v>298</v>
      </c>
      <c r="E14" s="106" t="s">
        <v>300</v>
      </c>
      <c r="F14" s="106"/>
      <c r="G14" s="109">
        <v>5000</v>
      </c>
      <c r="H14" s="109">
        <v>0</v>
      </c>
    </row>
    <row r="15" spans="1:8" ht="31.5" outlineLevel="4" x14ac:dyDescent="0.25">
      <c r="A15" s="107" t="s">
        <v>367</v>
      </c>
      <c r="B15" s="106" t="s">
        <v>293</v>
      </c>
      <c r="C15" s="106" t="s">
        <v>490</v>
      </c>
      <c r="D15" s="106" t="s">
        <v>298</v>
      </c>
      <c r="E15" s="106" t="s">
        <v>312</v>
      </c>
      <c r="F15" s="106"/>
      <c r="G15" s="109">
        <v>15000</v>
      </c>
      <c r="H15" s="109">
        <v>15000</v>
      </c>
    </row>
    <row r="16" spans="1:8" ht="67.5" customHeight="1" outlineLevel="4" x14ac:dyDescent="0.25">
      <c r="A16" s="107" t="s">
        <v>37</v>
      </c>
      <c r="B16" s="106" t="s">
        <v>301</v>
      </c>
      <c r="C16" s="106" t="s">
        <v>291</v>
      </c>
      <c r="D16" s="106" t="s">
        <v>289</v>
      </c>
      <c r="E16" s="106" t="s">
        <v>289</v>
      </c>
      <c r="F16" s="106"/>
      <c r="G16" s="112">
        <v>15541757</v>
      </c>
      <c r="H16" s="112">
        <v>15227437.380000001</v>
      </c>
    </row>
    <row r="17" spans="1:8" outlineLevel="4" x14ac:dyDescent="0.25">
      <c r="A17" s="107" t="s">
        <v>245</v>
      </c>
      <c r="B17" s="106" t="s">
        <v>301</v>
      </c>
      <c r="C17" s="106" t="s">
        <v>388</v>
      </c>
      <c r="D17" s="106" t="s">
        <v>289</v>
      </c>
      <c r="E17" s="106" t="s">
        <v>289</v>
      </c>
      <c r="F17" s="106"/>
      <c r="G17" s="112">
        <v>14622084</v>
      </c>
      <c r="H17" s="112">
        <v>14330519.720000001</v>
      </c>
    </row>
    <row r="18" spans="1:8" outlineLevel="4" x14ac:dyDescent="0.25">
      <c r="A18" s="107" t="s">
        <v>356</v>
      </c>
      <c r="B18" s="106" t="s">
        <v>301</v>
      </c>
      <c r="C18" s="106" t="s">
        <v>388</v>
      </c>
      <c r="D18" s="106" t="s">
        <v>294</v>
      </c>
      <c r="E18" s="106" t="s">
        <v>295</v>
      </c>
      <c r="F18" s="106"/>
      <c r="G18" s="109">
        <v>9621032</v>
      </c>
      <c r="H18" s="109">
        <v>9534636.1400000006</v>
      </c>
    </row>
    <row r="19" spans="1:8" ht="31.5" outlineLevel="4" x14ac:dyDescent="0.25">
      <c r="A19" s="107" t="s">
        <v>360</v>
      </c>
      <c r="B19" s="106" t="s">
        <v>301</v>
      </c>
      <c r="C19" s="106" t="s">
        <v>388</v>
      </c>
      <c r="D19" s="106" t="s">
        <v>294</v>
      </c>
      <c r="E19" s="106" t="s">
        <v>302</v>
      </c>
      <c r="F19" s="106"/>
      <c r="G19" s="109">
        <v>100000</v>
      </c>
      <c r="H19" s="109">
        <v>65530.68</v>
      </c>
    </row>
    <row r="20" spans="1:8" outlineLevel="4" x14ac:dyDescent="0.25">
      <c r="A20" s="107" t="s">
        <v>357</v>
      </c>
      <c r="B20" s="106" t="s">
        <v>301</v>
      </c>
      <c r="C20" s="106" t="s">
        <v>388</v>
      </c>
      <c r="D20" s="106" t="s">
        <v>296</v>
      </c>
      <c r="E20" s="106" t="s">
        <v>297</v>
      </c>
      <c r="F20" s="106"/>
      <c r="G20" s="109">
        <v>2905552</v>
      </c>
      <c r="H20" s="109">
        <v>2852525.42</v>
      </c>
    </row>
    <row r="21" spans="1:8" outlineLevel="4" x14ac:dyDescent="0.25">
      <c r="A21" s="107" t="s">
        <v>361</v>
      </c>
      <c r="B21" s="106" t="s">
        <v>301</v>
      </c>
      <c r="C21" s="106" t="s">
        <v>388</v>
      </c>
      <c r="D21" s="106" t="s">
        <v>298</v>
      </c>
      <c r="E21" s="106" t="s">
        <v>303</v>
      </c>
      <c r="F21" s="106"/>
      <c r="G21" s="109">
        <v>114052.43</v>
      </c>
      <c r="H21" s="109">
        <v>110470.63</v>
      </c>
    </row>
    <row r="22" spans="1:8" outlineLevel="4" x14ac:dyDescent="0.25">
      <c r="A22" s="107" t="s">
        <v>362</v>
      </c>
      <c r="B22" s="106" t="s">
        <v>301</v>
      </c>
      <c r="C22" s="106" t="s">
        <v>388</v>
      </c>
      <c r="D22" s="106" t="s">
        <v>298</v>
      </c>
      <c r="E22" s="106" t="s">
        <v>304</v>
      </c>
      <c r="F22" s="106"/>
      <c r="G22" s="109">
        <v>990000</v>
      </c>
      <c r="H22" s="109">
        <v>954960.3</v>
      </c>
    </row>
    <row r="23" spans="1:8" outlineLevel="4" x14ac:dyDescent="0.25">
      <c r="A23" s="107" t="s">
        <v>363</v>
      </c>
      <c r="B23" s="106" t="s">
        <v>301</v>
      </c>
      <c r="C23" s="106" t="s">
        <v>388</v>
      </c>
      <c r="D23" s="106" t="s">
        <v>298</v>
      </c>
      <c r="E23" s="106" t="s">
        <v>305</v>
      </c>
      <c r="F23" s="106"/>
      <c r="G23" s="109">
        <v>25112.77</v>
      </c>
      <c r="H23" s="109">
        <v>25112.77</v>
      </c>
    </row>
    <row r="24" spans="1:8" outlineLevel="3" x14ac:dyDescent="0.25">
      <c r="A24" s="107" t="s">
        <v>364</v>
      </c>
      <c r="B24" s="106" t="s">
        <v>301</v>
      </c>
      <c r="C24" s="106" t="s">
        <v>388</v>
      </c>
      <c r="D24" s="106" t="s">
        <v>298</v>
      </c>
      <c r="E24" s="106" t="s">
        <v>306</v>
      </c>
      <c r="F24" s="106"/>
      <c r="G24" s="109">
        <v>89784.8</v>
      </c>
      <c r="H24" s="109">
        <v>80160</v>
      </c>
    </row>
    <row r="25" spans="1:8" outlineLevel="4" x14ac:dyDescent="0.25">
      <c r="A25" s="107" t="s">
        <v>359</v>
      </c>
      <c r="B25" s="106" t="s">
        <v>301</v>
      </c>
      <c r="C25" s="106" t="s">
        <v>388</v>
      </c>
      <c r="D25" s="106" t="s">
        <v>298</v>
      </c>
      <c r="E25" s="106" t="s">
        <v>299</v>
      </c>
      <c r="F25" s="106"/>
      <c r="G25" s="109">
        <v>361250</v>
      </c>
      <c r="H25" s="109">
        <v>348642.54</v>
      </c>
    </row>
    <row r="26" spans="1:8" outlineLevel="4" x14ac:dyDescent="0.25">
      <c r="A26" s="107" t="s">
        <v>513</v>
      </c>
      <c r="B26" s="106" t="s">
        <v>301</v>
      </c>
      <c r="C26" s="106" t="s">
        <v>388</v>
      </c>
      <c r="D26" s="106" t="s">
        <v>298</v>
      </c>
      <c r="E26" s="106" t="s">
        <v>491</v>
      </c>
      <c r="F26" s="106"/>
      <c r="G26" s="109">
        <v>5000</v>
      </c>
      <c r="H26" s="109">
        <v>2022</v>
      </c>
    </row>
    <row r="27" spans="1:8" ht="31.5" customHeight="1" outlineLevel="4" x14ac:dyDescent="0.25">
      <c r="A27" s="107" t="s">
        <v>358</v>
      </c>
      <c r="B27" s="106" t="s">
        <v>301</v>
      </c>
      <c r="C27" s="106" t="s">
        <v>388</v>
      </c>
      <c r="D27" s="106" t="s">
        <v>298</v>
      </c>
      <c r="E27" s="106" t="s">
        <v>300</v>
      </c>
      <c r="F27" s="106"/>
      <c r="G27" s="109">
        <v>139300</v>
      </c>
      <c r="H27" s="109">
        <v>101905.38</v>
      </c>
    </row>
    <row r="28" spans="1:8" outlineLevel="2" x14ac:dyDescent="0.25">
      <c r="A28" s="107" t="s">
        <v>363</v>
      </c>
      <c r="B28" s="106" t="s">
        <v>301</v>
      </c>
      <c r="C28" s="106" t="s">
        <v>388</v>
      </c>
      <c r="D28" s="106" t="s">
        <v>307</v>
      </c>
      <c r="E28" s="106" t="s">
        <v>305</v>
      </c>
      <c r="F28" s="106"/>
      <c r="G28" s="109">
        <v>271000</v>
      </c>
      <c r="H28" s="109">
        <v>254553.86</v>
      </c>
    </row>
    <row r="29" spans="1:8" ht="47.25" outlineLevel="3" x14ac:dyDescent="0.25">
      <c r="A29" s="107" t="s">
        <v>398</v>
      </c>
      <c r="B29" s="106" t="s">
        <v>301</v>
      </c>
      <c r="C29" s="106" t="s">
        <v>389</v>
      </c>
      <c r="D29" s="106" t="s">
        <v>289</v>
      </c>
      <c r="E29" s="106" t="s">
        <v>289</v>
      </c>
      <c r="F29" s="106"/>
      <c r="G29" s="112">
        <v>919673</v>
      </c>
      <c r="H29" s="112">
        <v>896917.66</v>
      </c>
    </row>
    <row r="30" spans="1:8" outlineLevel="4" x14ac:dyDescent="0.25">
      <c r="A30" s="107" t="s">
        <v>356</v>
      </c>
      <c r="B30" s="106" t="s">
        <v>301</v>
      </c>
      <c r="C30" s="106" t="s">
        <v>389</v>
      </c>
      <c r="D30" s="106" t="s">
        <v>294</v>
      </c>
      <c r="E30" s="106" t="s">
        <v>295</v>
      </c>
      <c r="F30" s="106"/>
      <c r="G30" s="109">
        <v>703156.09</v>
      </c>
      <c r="H30" s="109">
        <v>687258.81</v>
      </c>
    </row>
    <row r="31" spans="1:8" ht="31.5" outlineLevel="2" x14ac:dyDescent="0.25">
      <c r="A31" s="107" t="s">
        <v>360</v>
      </c>
      <c r="B31" s="106" t="s">
        <v>301</v>
      </c>
      <c r="C31" s="106" t="s">
        <v>389</v>
      </c>
      <c r="D31" s="106" t="s">
        <v>294</v>
      </c>
      <c r="E31" s="106" t="s">
        <v>302</v>
      </c>
      <c r="F31" s="106"/>
      <c r="G31" s="109">
        <v>30000</v>
      </c>
      <c r="H31" s="109">
        <v>28877.52</v>
      </c>
    </row>
    <row r="32" spans="1:8" outlineLevel="3" x14ac:dyDescent="0.25">
      <c r="A32" s="107" t="s">
        <v>357</v>
      </c>
      <c r="B32" s="106" t="s">
        <v>301</v>
      </c>
      <c r="C32" s="106" t="s">
        <v>389</v>
      </c>
      <c r="D32" s="106" t="s">
        <v>296</v>
      </c>
      <c r="E32" s="106" t="s">
        <v>297</v>
      </c>
      <c r="F32" s="106"/>
      <c r="G32" s="109">
        <v>186516.91</v>
      </c>
      <c r="H32" s="109">
        <v>180781.33</v>
      </c>
    </row>
    <row r="33" spans="1:8" outlineLevel="4" x14ac:dyDescent="0.25">
      <c r="A33" s="107" t="s">
        <v>514</v>
      </c>
      <c r="B33" s="106" t="s">
        <v>492</v>
      </c>
      <c r="C33" s="106" t="s">
        <v>291</v>
      </c>
      <c r="D33" s="106" t="s">
        <v>289</v>
      </c>
      <c r="E33" s="106" t="s">
        <v>289</v>
      </c>
      <c r="F33" s="106"/>
      <c r="G33" s="112">
        <v>100000</v>
      </c>
      <c r="H33" s="112">
        <v>0</v>
      </c>
    </row>
    <row r="34" spans="1:8" ht="31.5" outlineLevel="4" x14ac:dyDescent="0.25">
      <c r="A34" s="107" t="s">
        <v>515</v>
      </c>
      <c r="B34" s="106" t="s">
        <v>492</v>
      </c>
      <c r="C34" s="106" t="s">
        <v>493</v>
      </c>
      <c r="D34" s="106" t="s">
        <v>289</v>
      </c>
      <c r="E34" s="106" t="s">
        <v>289</v>
      </c>
      <c r="F34" s="106"/>
      <c r="G34" s="112">
        <v>100000</v>
      </c>
      <c r="H34" s="112">
        <v>0</v>
      </c>
    </row>
    <row r="35" spans="1:8" ht="31.5" outlineLevel="4" x14ac:dyDescent="0.25">
      <c r="A35" s="107" t="s">
        <v>277</v>
      </c>
      <c r="B35" s="106" t="s">
        <v>492</v>
      </c>
      <c r="C35" s="106" t="s">
        <v>493</v>
      </c>
      <c r="D35" s="106" t="s">
        <v>494</v>
      </c>
      <c r="E35" s="106" t="s">
        <v>313</v>
      </c>
      <c r="F35" s="106"/>
      <c r="G35" s="109">
        <v>100000</v>
      </c>
      <c r="H35" s="109">
        <v>0</v>
      </c>
    </row>
    <row r="36" spans="1:8" outlineLevel="4" x14ac:dyDescent="0.25">
      <c r="A36" s="107" t="s">
        <v>39</v>
      </c>
      <c r="B36" s="106" t="s">
        <v>309</v>
      </c>
      <c r="C36" s="106" t="s">
        <v>291</v>
      </c>
      <c r="D36" s="106" t="s">
        <v>289</v>
      </c>
      <c r="E36" s="106" t="s">
        <v>289</v>
      </c>
      <c r="F36" s="106"/>
      <c r="G36" s="112">
        <v>9105317</v>
      </c>
      <c r="H36" s="112">
        <v>8769891.5800000001</v>
      </c>
    </row>
    <row r="37" spans="1:8" outlineLevel="4" x14ac:dyDescent="0.25">
      <c r="A37" s="107" t="s">
        <v>248</v>
      </c>
      <c r="B37" s="106" t="s">
        <v>309</v>
      </c>
      <c r="C37" s="106" t="s">
        <v>390</v>
      </c>
      <c r="D37" s="106" t="s">
        <v>289</v>
      </c>
      <c r="E37" s="106" t="s">
        <v>289</v>
      </c>
      <c r="F37" s="106"/>
      <c r="G37" s="112">
        <v>2390501</v>
      </c>
      <c r="H37" s="112">
        <v>2226280.4500000002</v>
      </c>
    </row>
    <row r="38" spans="1:8" outlineLevel="3" x14ac:dyDescent="0.25">
      <c r="A38" s="107" t="s">
        <v>356</v>
      </c>
      <c r="B38" s="106" t="s">
        <v>309</v>
      </c>
      <c r="C38" s="106" t="s">
        <v>390</v>
      </c>
      <c r="D38" s="106" t="s">
        <v>294</v>
      </c>
      <c r="E38" s="106" t="s">
        <v>295</v>
      </c>
      <c r="F38" s="106"/>
      <c r="G38" s="109">
        <v>127332</v>
      </c>
      <c r="H38" s="109">
        <v>127332</v>
      </c>
    </row>
    <row r="39" spans="1:8" outlineLevel="4" x14ac:dyDescent="0.25">
      <c r="A39" s="107" t="s">
        <v>357</v>
      </c>
      <c r="B39" s="106" t="s">
        <v>309</v>
      </c>
      <c r="C39" s="106" t="s">
        <v>390</v>
      </c>
      <c r="D39" s="106" t="s">
        <v>296</v>
      </c>
      <c r="E39" s="106" t="s">
        <v>297</v>
      </c>
      <c r="F39" s="106"/>
      <c r="G39" s="109">
        <v>38454</v>
      </c>
      <c r="H39" s="109">
        <v>38454</v>
      </c>
    </row>
    <row r="40" spans="1:8" outlineLevel="4" x14ac:dyDescent="0.25">
      <c r="A40" s="107" t="s">
        <v>362</v>
      </c>
      <c r="B40" s="106" t="s">
        <v>309</v>
      </c>
      <c r="C40" s="106" t="s">
        <v>390</v>
      </c>
      <c r="D40" s="106" t="s">
        <v>298</v>
      </c>
      <c r="E40" s="106" t="s">
        <v>304</v>
      </c>
      <c r="F40" s="106"/>
      <c r="G40" s="109">
        <v>34000</v>
      </c>
      <c r="H40" s="109">
        <v>34000</v>
      </c>
    </row>
    <row r="41" spans="1:8" outlineLevel="3" x14ac:dyDescent="0.25">
      <c r="A41" s="107" t="s">
        <v>364</v>
      </c>
      <c r="B41" s="106" t="s">
        <v>309</v>
      </c>
      <c r="C41" s="106" t="s">
        <v>390</v>
      </c>
      <c r="D41" s="106" t="s">
        <v>298</v>
      </c>
      <c r="E41" s="106" t="s">
        <v>306</v>
      </c>
      <c r="F41" s="106"/>
      <c r="G41" s="109">
        <v>255850</v>
      </c>
      <c r="H41" s="109">
        <v>255850</v>
      </c>
    </row>
    <row r="42" spans="1:8" outlineLevel="4" x14ac:dyDescent="0.25">
      <c r="A42" s="107" t="s">
        <v>359</v>
      </c>
      <c r="B42" s="106" t="s">
        <v>309</v>
      </c>
      <c r="C42" s="106" t="s">
        <v>390</v>
      </c>
      <c r="D42" s="106" t="s">
        <v>298</v>
      </c>
      <c r="E42" s="106" t="s">
        <v>299</v>
      </c>
      <c r="F42" s="106"/>
      <c r="G42" s="109">
        <v>1703484</v>
      </c>
      <c r="H42" s="109">
        <v>1584444.44</v>
      </c>
    </row>
    <row r="43" spans="1:8" outlineLevel="4" x14ac:dyDescent="0.25">
      <c r="A43" s="107" t="s">
        <v>365</v>
      </c>
      <c r="B43" s="106" t="s">
        <v>309</v>
      </c>
      <c r="C43" s="106" t="s">
        <v>390</v>
      </c>
      <c r="D43" s="106" t="s">
        <v>298</v>
      </c>
      <c r="E43" s="106" t="s">
        <v>242</v>
      </c>
      <c r="F43" s="106"/>
      <c r="G43" s="109">
        <v>14000</v>
      </c>
      <c r="H43" s="109">
        <v>14000</v>
      </c>
    </row>
    <row r="44" spans="1:8" ht="31.5" outlineLevel="4" x14ac:dyDescent="0.25">
      <c r="A44" s="107" t="s">
        <v>358</v>
      </c>
      <c r="B44" s="106" t="s">
        <v>309</v>
      </c>
      <c r="C44" s="106" t="s">
        <v>390</v>
      </c>
      <c r="D44" s="106" t="s">
        <v>298</v>
      </c>
      <c r="E44" s="106" t="s">
        <v>300</v>
      </c>
      <c r="F44" s="106"/>
      <c r="G44" s="109">
        <v>24330</v>
      </c>
      <c r="H44" s="109">
        <v>24330</v>
      </c>
    </row>
    <row r="45" spans="1:8" ht="31.5" outlineLevel="4" x14ac:dyDescent="0.25">
      <c r="A45" s="107" t="s">
        <v>367</v>
      </c>
      <c r="B45" s="106" t="s">
        <v>309</v>
      </c>
      <c r="C45" s="106" t="s">
        <v>390</v>
      </c>
      <c r="D45" s="106" t="s">
        <v>298</v>
      </c>
      <c r="E45" s="106" t="s">
        <v>312</v>
      </c>
      <c r="F45" s="106"/>
      <c r="G45" s="109">
        <v>69050</v>
      </c>
      <c r="H45" s="109">
        <v>61550</v>
      </c>
    </row>
    <row r="46" spans="1:8" outlineLevel="4" x14ac:dyDescent="0.25">
      <c r="A46" s="107" t="s">
        <v>363</v>
      </c>
      <c r="B46" s="106" t="s">
        <v>309</v>
      </c>
      <c r="C46" s="106" t="s">
        <v>390</v>
      </c>
      <c r="D46" s="106" t="s">
        <v>307</v>
      </c>
      <c r="E46" s="106" t="s">
        <v>305</v>
      </c>
      <c r="F46" s="106"/>
      <c r="G46" s="109">
        <v>6000</v>
      </c>
      <c r="H46" s="109">
        <v>3489.99</v>
      </c>
    </row>
    <row r="47" spans="1:8" ht="31.5" outlineLevel="4" x14ac:dyDescent="0.25">
      <c r="A47" s="107" t="s">
        <v>277</v>
      </c>
      <c r="B47" s="106" t="s">
        <v>309</v>
      </c>
      <c r="C47" s="106" t="s">
        <v>390</v>
      </c>
      <c r="D47" s="106" t="s">
        <v>5</v>
      </c>
      <c r="E47" s="106" t="s">
        <v>313</v>
      </c>
      <c r="F47" s="106"/>
      <c r="G47" s="109">
        <v>63830.98</v>
      </c>
      <c r="H47" s="109">
        <v>33500</v>
      </c>
    </row>
    <row r="48" spans="1:8" ht="31.5" outlineLevel="4" x14ac:dyDescent="0.25">
      <c r="A48" s="107" t="s">
        <v>277</v>
      </c>
      <c r="B48" s="106" t="s">
        <v>309</v>
      </c>
      <c r="C48" s="106" t="s">
        <v>390</v>
      </c>
      <c r="D48" s="106" t="s">
        <v>391</v>
      </c>
      <c r="E48" s="106" t="s">
        <v>313</v>
      </c>
      <c r="F48" s="106"/>
      <c r="G48" s="109">
        <v>9170.02</v>
      </c>
      <c r="H48" s="109">
        <v>9170.02</v>
      </c>
    </row>
    <row r="49" spans="1:8" outlineLevel="4" x14ac:dyDescent="0.25">
      <c r="A49" s="107" t="s">
        <v>369</v>
      </c>
      <c r="B49" s="106" t="s">
        <v>309</v>
      </c>
      <c r="C49" s="106" t="s">
        <v>390</v>
      </c>
      <c r="D49" s="106" t="s">
        <v>314</v>
      </c>
      <c r="E49" s="106" t="s">
        <v>316</v>
      </c>
      <c r="F49" s="106"/>
      <c r="G49" s="109">
        <v>45000</v>
      </c>
      <c r="H49" s="109">
        <v>40160</v>
      </c>
    </row>
    <row r="50" spans="1:8" ht="47.25" outlineLevel="4" x14ac:dyDescent="0.25">
      <c r="A50" s="107" t="s">
        <v>516</v>
      </c>
      <c r="B50" s="106" t="s">
        <v>309</v>
      </c>
      <c r="C50" s="106" t="s">
        <v>495</v>
      </c>
      <c r="D50" s="106" t="s">
        <v>289</v>
      </c>
      <c r="E50" s="106" t="s">
        <v>289</v>
      </c>
      <c r="F50" s="106"/>
      <c r="G50" s="112">
        <v>370000</v>
      </c>
      <c r="H50" s="112">
        <v>370000</v>
      </c>
    </row>
    <row r="51" spans="1:8" outlineLevel="4" x14ac:dyDescent="0.25">
      <c r="A51" s="107" t="s">
        <v>364</v>
      </c>
      <c r="B51" s="106" t="s">
        <v>309</v>
      </c>
      <c r="C51" s="106" t="s">
        <v>495</v>
      </c>
      <c r="D51" s="106" t="s">
        <v>298</v>
      </c>
      <c r="E51" s="106" t="s">
        <v>306</v>
      </c>
      <c r="F51" s="106" t="s">
        <v>496</v>
      </c>
      <c r="G51" s="109">
        <v>323850</v>
      </c>
      <c r="H51" s="109">
        <v>323850</v>
      </c>
    </row>
    <row r="52" spans="1:8" outlineLevel="4" x14ac:dyDescent="0.25">
      <c r="A52" s="107" t="s">
        <v>365</v>
      </c>
      <c r="B52" s="106" t="s">
        <v>309</v>
      </c>
      <c r="C52" s="106" t="s">
        <v>495</v>
      </c>
      <c r="D52" s="106" t="s">
        <v>298</v>
      </c>
      <c r="E52" s="106" t="s">
        <v>242</v>
      </c>
      <c r="F52" s="106" t="s">
        <v>496</v>
      </c>
      <c r="G52" s="109">
        <v>35000</v>
      </c>
      <c r="H52" s="109">
        <v>35000</v>
      </c>
    </row>
    <row r="53" spans="1:8" ht="30.75" customHeight="1" outlineLevel="4" x14ac:dyDescent="0.25">
      <c r="A53" s="107" t="s">
        <v>358</v>
      </c>
      <c r="B53" s="106" t="s">
        <v>309</v>
      </c>
      <c r="C53" s="106" t="s">
        <v>495</v>
      </c>
      <c r="D53" s="106" t="s">
        <v>298</v>
      </c>
      <c r="E53" s="106" t="s">
        <v>300</v>
      </c>
      <c r="F53" s="106" t="s">
        <v>496</v>
      </c>
      <c r="G53" s="109">
        <v>11150</v>
      </c>
      <c r="H53" s="109">
        <v>11150</v>
      </c>
    </row>
    <row r="54" spans="1:8" ht="47.25" outlineLevel="1" x14ac:dyDescent="0.25">
      <c r="A54" s="107" t="s">
        <v>247</v>
      </c>
      <c r="B54" s="106" t="s">
        <v>309</v>
      </c>
      <c r="C54" s="106" t="s">
        <v>4</v>
      </c>
      <c r="D54" s="106" t="s">
        <v>289</v>
      </c>
      <c r="E54" s="106" t="s">
        <v>289</v>
      </c>
      <c r="F54" s="106"/>
      <c r="G54" s="112">
        <v>5735480</v>
      </c>
      <c r="H54" s="112">
        <v>5628901.6699999999</v>
      </c>
    </row>
    <row r="55" spans="1:8" ht="31.5" outlineLevel="2" x14ac:dyDescent="0.25">
      <c r="A55" s="107" t="s">
        <v>366</v>
      </c>
      <c r="B55" s="106" t="s">
        <v>309</v>
      </c>
      <c r="C55" s="106" t="s">
        <v>4</v>
      </c>
      <c r="D55" s="106" t="s">
        <v>310</v>
      </c>
      <c r="E55" s="106" t="s">
        <v>311</v>
      </c>
      <c r="F55" s="106"/>
      <c r="G55" s="109">
        <v>10000</v>
      </c>
      <c r="H55" s="109">
        <v>0</v>
      </c>
    </row>
    <row r="56" spans="1:8" outlineLevel="3" x14ac:dyDescent="0.25">
      <c r="A56" s="107" t="s">
        <v>359</v>
      </c>
      <c r="B56" s="106" t="s">
        <v>309</v>
      </c>
      <c r="C56" s="106" t="s">
        <v>4</v>
      </c>
      <c r="D56" s="106" t="s">
        <v>310</v>
      </c>
      <c r="E56" s="106" t="s">
        <v>299</v>
      </c>
      <c r="F56" s="106"/>
      <c r="G56" s="109">
        <v>60000</v>
      </c>
      <c r="H56" s="109">
        <v>0</v>
      </c>
    </row>
    <row r="57" spans="1:8" ht="15" customHeight="1" outlineLevel="4" x14ac:dyDescent="0.25">
      <c r="A57" s="107" t="s">
        <v>356</v>
      </c>
      <c r="B57" s="106" t="s">
        <v>309</v>
      </c>
      <c r="C57" s="106" t="s">
        <v>4</v>
      </c>
      <c r="D57" s="106" t="s">
        <v>294</v>
      </c>
      <c r="E57" s="106" t="s">
        <v>295</v>
      </c>
      <c r="F57" s="106"/>
      <c r="G57" s="109">
        <v>4264055</v>
      </c>
      <c r="H57" s="109">
        <v>4248914.5199999996</v>
      </c>
    </row>
    <row r="58" spans="1:8" outlineLevel="4" x14ac:dyDescent="0.25">
      <c r="A58" s="107" t="s">
        <v>357</v>
      </c>
      <c r="B58" s="106" t="s">
        <v>309</v>
      </c>
      <c r="C58" s="106" t="s">
        <v>4</v>
      </c>
      <c r="D58" s="106" t="s">
        <v>296</v>
      </c>
      <c r="E58" s="106" t="s">
        <v>297</v>
      </c>
      <c r="F58" s="106"/>
      <c r="G58" s="109">
        <v>1296425</v>
      </c>
      <c r="H58" s="109">
        <v>1283325.3899999999</v>
      </c>
    </row>
    <row r="59" spans="1:8" outlineLevel="4" x14ac:dyDescent="0.25">
      <c r="A59" s="107" t="s">
        <v>359</v>
      </c>
      <c r="B59" s="106" t="s">
        <v>309</v>
      </c>
      <c r="C59" s="106" t="s">
        <v>4</v>
      </c>
      <c r="D59" s="106" t="s">
        <v>298</v>
      </c>
      <c r="E59" s="106" t="s">
        <v>299</v>
      </c>
      <c r="F59" s="106"/>
      <c r="G59" s="109">
        <v>105000</v>
      </c>
      <c r="H59" s="109">
        <v>96661.759999999995</v>
      </c>
    </row>
    <row r="60" spans="1:8" ht="47.25" outlineLevel="4" x14ac:dyDescent="0.25">
      <c r="A60" s="107" t="s">
        <v>517</v>
      </c>
      <c r="B60" s="106" t="s">
        <v>309</v>
      </c>
      <c r="C60" s="106" t="s">
        <v>144</v>
      </c>
      <c r="D60" s="106" t="s">
        <v>289</v>
      </c>
      <c r="E60" s="106" t="s">
        <v>289</v>
      </c>
      <c r="F60" s="106"/>
      <c r="G60" s="112">
        <v>609336</v>
      </c>
      <c r="H60" s="112">
        <v>544709.46</v>
      </c>
    </row>
    <row r="61" spans="1:8" outlineLevel="4" x14ac:dyDescent="0.25">
      <c r="A61" s="107" t="s">
        <v>356</v>
      </c>
      <c r="B61" s="106" t="s">
        <v>309</v>
      </c>
      <c r="C61" s="106" t="s">
        <v>144</v>
      </c>
      <c r="D61" s="106" t="s">
        <v>294</v>
      </c>
      <c r="E61" s="106" t="s">
        <v>295</v>
      </c>
      <c r="F61" s="106" t="s">
        <v>497</v>
      </c>
      <c r="G61" s="109">
        <v>468000</v>
      </c>
      <c r="H61" s="109">
        <v>418363.64</v>
      </c>
    </row>
    <row r="62" spans="1:8" outlineLevel="1" x14ac:dyDescent="0.25">
      <c r="A62" s="107" t="s">
        <v>357</v>
      </c>
      <c r="B62" s="106" t="s">
        <v>309</v>
      </c>
      <c r="C62" s="106" t="s">
        <v>144</v>
      </c>
      <c r="D62" s="106" t="s">
        <v>296</v>
      </c>
      <c r="E62" s="106" t="s">
        <v>297</v>
      </c>
      <c r="F62" s="106" t="s">
        <v>497</v>
      </c>
      <c r="G62" s="109">
        <v>141336</v>
      </c>
      <c r="H62" s="109">
        <v>126345.82</v>
      </c>
    </row>
    <row r="63" spans="1:8" outlineLevel="2" x14ac:dyDescent="0.25">
      <c r="A63" s="107" t="s">
        <v>370</v>
      </c>
      <c r="B63" s="106" t="s">
        <v>317</v>
      </c>
      <c r="C63" s="106" t="s">
        <v>291</v>
      </c>
      <c r="D63" s="106" t="s">
        <v>289</v>
      </c>
      <c r="E63" s="106" t="s">
        <v>289</v>
      </c>
      <c r="F63" s="106"/>
      <c r="G63" s="112">
        <v>902900</v>
      </c>
      <c r="H63" s="112">
        <v>902900</v>
      </c>
    </row>
    <row r="64" spans="1:8" ht="18.75" customHeight="1" outlineLevel="3" x14ac:dyDescent="0.25">
      <c r="A64" s="107" t="s">
        <v>42</v>
      </c>
      <c r="B64" s="106" t="s">
        <v>6</v>
      </c>
      <c r="C64" s="106" t="s">
        <v>291</v>
      </c>
      <c r="D64" s="106" t="s">
        <v>289</v>
      </c>
      <c r="E64" s="106" t="s">
        <v>289</v>
      </c>
      <c r="F64" s="106"/>
      <c r="G64" s="112">
        <v>902900</v>
      </c>
      <c r="H64" s="112">
        <v>902900</v>
      </c>
    </row>
    <row r="65" spans="1:8" ht="63" outlineLevel="4" x14ac:dyDescent="0.25">
      <c r="A65" s="107" t="s">
        <v>518</v>
      </c>
      <c r="B65" s="106" t="s">
        <v>6</v>
      </c>
      <c r="C65" s="106" t="s">
        <v>7</v>
      </c>
      <c r="D65" s="106" t="s">
        <v>289</v>
      </c>
      <c r="E65" s="106" t="s">
        <v>289</v>
      </c>
      <c r="F65" s="106"/>
      <c r="G65" s="112">
        <v>902900</v>
      </c>
      <c r="H65" s="112">
        <v>902900</v>
      </c>
    </row>
    <row r="66" spans="1:8" outlineLevel="4" x14ac:dyDescent="0.25">
      <c r="A66" s="107" t="s">
        <v>356</v>
      </c>
      <c r="B66" s="106" t="s">
        <v>6</v>
      </c>
      <c r="C66" s="106" t="s">
        <v>7</v>
      </c>
      <c r="D66" s="106" t="s">
        <v>294</v>
      </c>
      <c r="E66" s="106" t="s">
        <v>295</v>
      </c>
      <c r="F66" s="106" t="s">
        <v>498</v>
      </c>
      <c r="G66" s="109">
        <v>685104.38</v>
      </c>
      <c r="H66" s="109">
        <v>685104.38</v>
      </c>
    </row>
    <row r="67" spans="1:8" ht="31.5" outlineLevel="2" x14ac:dyDescent="0.25">
      <c r="A67" s="107" t="s">
        <v>360</v>
      </c>
      <c r="B67" s="106" t="s">
        <v>6</v>
      </c>
      <c r="C67" s="106" t="s">
        <v>7</v>
      </c>
      <c r="D67" s="106" t="s">
        <v>294</v>
      </c>
      <c r="E67" s="106" t="s">
        <v>302</v>
      </c>
      <c r="F67" s="106" t="s">
        <v>498</v>
      </c>
      <c r="G67" s="109">
        <v>3094.02</v>
      </c>
      <c r="H67" s="109">
        <v>3094.02</v>
      </c>
    </row>
    <row r="68" spans="1:8" outlineLevel="3" x14ac:dyDescent="0.25">
      <c r="A68" s="107" t="s">
        <v>357</v>
      </c>
      <c r="B68" s="106" t="s">
        <v>6</v>
      </c>
      <c r="C68" s="106" t="s">
        <v>7</v>
      </c>
      <c r="D68" s="106" t="s">
        <v>296</v>
      </c>
      <c r="E68" s="106" t="s">
        <v>297</v>
      </c>
      <c r="F68" s="106" t="s">
        <v>498</v>
      </c>
      <c r="G68" s="109">
        <v>204476.31</v>
      </c>
      <c r="H68" s="109">
        <v>204476.31</v>
      </c>
    </row>
    <row r="69" spans="1:8" outlineLevel="4" x14ac:dyDescent="0.25">
      <c r="A69" s="107" t="s">
        <v>361</v>
      </c>
      <c r="B69" s="106" t="s">
        <v>6</v>
      </c>
      <c r="C69" s="106" t="s">
        <v>7</v>
      </c>
      <c r="D69" s="106" t="s">
        <v>298</v>
      </c>
      <c r="E69" s="106" t="s">
        <v>303</v>
      </c>
      <c r="F69" s="106" t="s">
        <v>498</v>
      </c>
      <c r="G69" s="109">
        <v>10225.290000000001</v>
      </c>
      <c r="H69" s="109">
        <v>10225.290000000001</v>
      </c>
    </row>
    <row r="70" spans="1:8" ht="31.5" outlineLevel="3" x14ac:dyDescent="0.25">
      <c r="A70" s="107" t="s">
        <v>371</v>
      </c>
      <c r="B70" s="106" t="s">
        <v>318</v>
      </c>
      <c r="C70" s="106" t="s">
        <v>291</v>
      </c>
      <c r="D70" s="106" t="s">
        <v>289</v>
      </c>
      <c r="E70" s="106" t="s">
        <v>289</v>
      </c>
      <c r="F70" s="106"/>
      <c r="G70" s="112">
        <v>763100</v>
      </c>
      <c r="H70" s="112">
        <v>659556.5</v>
      </c>
    </row>
    <row r="71" spans="1:8" ht="31.5" customHeight="1" outlineLevel="4" x14ac:dyDescent="0.25">
      <c r="A71" s="107" t="s">
        <v>46</v>
      </c>
      <c r="B71" s="106" t="s">
        <v>319</v>
      </c>
      <c r="C71" s="106" t="s">
        <v>291</v>
      </c>
      <c r="D71" s="106" t="s">
        <v>289</v>
      </c>
      <c r="E71" s="106" t="s">
        <v>289</v>
      </c>
      <c r="F71" s="106"/>
      <c r="G71" s="112">
        <v>763100</v>
      </c>
      <c r="H71" s="112">
        <v>659556.5</v>
      </c>
    </row>
    <row r="72" spans="1:8" outlineLevel="4" x14ac:dyDescent="0.25">
      <c r="A72" s="107" t="s">
        <v>272</v>
      </c>
      <c r="B72" s="106" t="s">
        <v>319</v>
      </c>
      <c r="C72" s="106" t="s">
        <v>9</v>
      </c>
      <c r="D72" s="106" t="s">
        <v>289</v>
      </c>
      <c r="E72" s="106" t="s">
        <v>289</v>
      </c>
      <c r="F72" s="106"/>
      <c r="G72" s="112">
        <v>436100</v>
      </c>
      <c r="H72" s="112">
        <v>363642.25</v>
      </c>
    </row>
    <row r="73" spans="1:8" outlineLevel="1" x14ac:dyDescent="0.25">
      <c r="A73" s="107" t="s">
        <v>364</v>
      </c>
      <c r="B73" s="106" t="s">
        <v>319</v>
      </c>
      <c r="C73" s="106" t="s">
        <v>9</v>
      </c>
      <c r="D73" s="106" t="s">
        <v>298</v>
      </c>
      <c r="E73" s="106" t="s">
        <v>306</v>
      </c>
      <c r="F73" s="106"/>
      <c r="G73" s="109">
        <v>55000</v>
      </c>
      <c r="H73" s="109">
        <v>32400</v>
      </c>
    </row>
    <row r="74" spans="1:8" outlineLevel="2" x14ac:dyDescent="0.25">
      <c r="A74" s="107" t="s">
        <v>359</v>
      </c>
      <c r="B74" s="106" t="s">
        <v>319</v>
      </c>
      <c r="C74" s="106" t="s">
        <v>9</v>
      </c>
      <c r="D74" s="106" t="s">
        <v>298</v>
      </c>
      <c r="E74" s="106" t="s">
        <v>299</v>
      </c>
      <c r="F74" s="106"/>
      <c r="G74" s="109">
        <v>10000</v>
      </c>
      <c r="H74" s="109">
        <v>0</v>
      </c>
    </row>
    <row r="75" spans="1:8" outlineLevel="3" x14ac:dyDescent="0.25">
      <c r="A75" s="107" t="s">
        <v>365</v>
      </c>
      <c r="B75" s="106" t="s">
        <v>319</v>
      </c>
      <c r="C75" s="106" t="s">
        <v>9</v>
      </c>
      <c r="D75" s="106" t="s">
        <v>298</v>
      </c>
      <c r="E75" s="106" t="s">
        <v>242</v>
      </c>
      <c r="F75" s="106"/>
      <c r="G75" s="109">
        <v>25608</v>
      </c>
      <c r="H75" s="109">
        <v>25608</v>
      </c>
    </row>
    <row r="76" spans="1:8" ht="31.5" outlineLevel="4" x14ac:dyDescent="0.25">
      <c r="A76" s="107" t="s">
        <v>358</v>
      </c>
      <c r="B76" s="106" t="s">
        <v>319</v>
      </c>
      <c r="C76" s="106" t="s">
        <v>9</v>
      </c>
      <c r="D76" s="106" t="s">
        <v>298</v>
      </c>
      <c r="E76" s="106" t="s">
        <v>300</v>
      </c>
      <c r="F76" s="106"/>
      <c r="G76" s="109">
        <v>18492</v>
      </c>
      <c r="H76" s="109">
        <v>9720</v>
      </c>
    </row>
    <row r="77" spans="1:8" outlineLevel="3" x14ac:dyDescent="0.25">
      <c r="A77" s="107" t="s">
        <v>359</v>
      </c>
      <c r="B77" s="106" t="s">
        <v>319</v>
      </c>
      <c r="C77" s="106" t="s">
        <v>9</v>
      </c>
      <c r="D77" s="106" t="s">
        <v>298</v>
      </c>
      <c r="E77" s="106" t="s">
        <v>299</v>
      </c>
      <c r="F77" s="106" t="s">
        <v>10</v>
      </c>
      <c r="G77" s="109">
        <v>327000</v>
      </c>
      <c r="H77" s="109">
        <v>295914.25</v>
      </c>
    </row>
    <row r="78" spans="1:8" ht="31.5" outlineLevel="4" x14ac:dyDescent="0.25">
      <c r="A78" s="107" t="s">
        <v>251</v>
      </c>
      <c r="B78" s="106" t="s">
        <v>319</v>
      </c>
      <c r="C78" s="106" t="s">
        <v>499</v>
      </c>
      <c r="D78" s="106" t="s">
        <v>289</v>
      </c>
      <c r="E78" s="106" t="s">
        <v>289</v>
      </c>
      <c r="F78" s="106"/>
      <c r="G78" s="112">
        <v>327000</v>
      </c>
      <c r="H78" s="112">
        <v>295914.25</v>
      </c>
    </row>
    <row r="79" spans="1:8" outlineLevel="3" x14ac:dyDescent="0.25">
      <c r="A79" s="107" t="s">
        <v>359</v>
      </c>
      <c r="B79" s="106" t="s">
        <v>319</v>
      </c>
      <c r="C79" s="106" t="s">
        <v>499</v>
      </c>
      <c r="D79" s="106" t="s">
        <v>298</v>
      </c>
      <c r="E79" s="106" t="s">
        <v>299</v>
      </c>
      <c r="F79" s="106" t="s">
        <v>500</v>
      </c>
      <c r="G79" s="109">
        <v>327000</v>
      </c>
      <c r="H79" s="109">
        <v>295914.25</v>
      </c>
    </row>
    <row r="80" spans="1:8" outlineLevel="4" x14ac:dyDescent="0.25">
      <c r="A80" s="107" t="s">
        <v>372</v>
      </c>
      <c r="B80" s="106" t="s">
        <v>320</v>
      </c>
      <c r="C80" s="106" t="s">
        <v>291</v>
      </c>
      <c r="D80" s="106" t="s">
        <v>289</v>
      </c>
      <c r="E80" s="106" t="s">
        <v>289</v>
      </c>
      <c r="F80" s="106"/>
      <c r="G80" s="112">
        <v>15107020.720000001</v>
      </c>
      <c r="H80" s="112">
        <v>15107020.720000001</v>
      </c>
    </row>
    <row r="81" spans="1:8" outlineLevel="4" x14ac:dyDescent="0.25">
      <c r="A81" s="107" t="s">
        <v>48</v>
      </c>
      <c r="B81" s="106" t="s">
        <v>321</v>
      </c>
      <c r="C81" s="106" t="s">
        <v>291</v>
      </c>
      <c r="D81" s="106" t="s">
        <v>289</v>
      </c>
      <c r="E81" s="106" t="s">
        <v>289</v>
      </c>
      <c r="F81" s="106"/>
      <c r="G81" s="112">
        <v>15075480.720000001</v>
      </c>
      <c r="H81" s="112">
        <v>15075480.720000001</v>
      </c>
    </row>
    <row r="82" spans="1:8" ht="63" outlineLevel="4" x14ac:dyDescent="0.25">
      <c r="A82" s="107" t="s">
        <v>274</v>
      </c>
      <c r="B82" s="106" t="s">
        <v>321</v>
      </c>
      <c r="C82" s="106" t="s">
        <v>11</v>
      </c>
      <c r="D82" s="106" t="s">
        <v>289</v>
      </c>
      <c r="E82" s="106" t="s">
        <v>289</v>
      </c>
      <c r="F82" s="106"/>
      <c r="G82" s="112">
        <v>432635.18</v>
      </c>
      <c r="H82" s="112">
        <v>432635.18</v>
      </c>
    </row>
    <row r="83" spans="1:8" outlineLevel="2" x14ac:dyDescent="0.25">
      <c r="A83" s="107" t="s">
        <v>364</v>
      </c>
      <c r="B83" s="106" t="s">
        <v>321</v>
      </c>
      <c r="C83" s="106" t="s">
        <v>11</v>
      </c>
      <c r="D83" s="106" t="s">
        <v>298</v>
      </c>
      <c r="E83" s="106" t="s">
        <v>306</v>
      </c>
      <c r="F83" s="106"/>
      <c r="G83" s="109">
        <v>432635.18</v>
      </c>
      <c r="H83" s="109">
        <v>432635.18</v>
      </c>
    </row>
    <row r="84" spans="1:8" ht="47.25" outlineLevel="3" x14ac:dyDescent="0.25">
      <c r="A84" s="107" t="s">
        <v>275</v>
      </c>
      <c r="B84" s="106" t="s">
        <v>321</v>
      </c>
      <c r="C84" s="106" t="s">
        <v>12</v>
      </c>
      <c r="D84" s="106" t="s">
        <v>289</v>
      </c>
      <c r="E84" s="106" t="s">
        <v>289</v>
      </c>
      <c r="F84" s="106"/>
      <c r="G84" s="112">
        <v>4554564.59</v>
      </c>
      <c r="H84" s="112">
        <v>4554564.59</v>
      </c>
    </row>
    <row r="85" spans="1:8" outlineLevel="4" x14ac:dyDescent="0.25">
      <c r="A85" s="107" t="s">
        <v>364</v>
      </c>
      <c r="B85" s="106" t="s">
        <v>321</v>
      </c>
      <c r="C85" s="106" t="s">
        <v>12</v>
      </c>
      <c r="D85" s="106" t="s">
        <v>298</v>
      </c>
      <c r="E85" s="106" t="s">
        <v>306</v>
      </c>
      <c r="F85" s="106"/>
      <c r="G85" s="109">
        <v>4554564.59</v>
      </c>
      <c r="H85" s="109">
        <v>4554564.59</v>
      </c>
    </row>
    <row r="86" spans="1:8" ht="47.25" outlineLevel="3" x14ac:dyDescent="0.25">
      <c r="A86" s="107" t="s">
        <v>519</v>
      </c>
      <c r="B86" s="106" t="s">
        <v>321</v>
      </c>
      <c r="C86" s="106" t="s">
        <v>501</v>
      </c>
      <c r="D86" s="106" t="s">
        <v>289</v>
      </c>
      <c r="E86" s="106" t="s">
        <v>289</v>
      </c>
      <c r="F86" s="106"/>
      <c r="G86" s="112">
        <v>9696643.25</v>
      </c>
      <c r="H86" s="112">
        <v>9696643.25</v>
      </c>
    </row>
    <row r="87" spans="1:8" outlineLevel="4" x14ac:dyDescent="0.25">
      <c r="A87" s="107" t="s">
        <v>364</v>
      </c>
      <c r="B87" s="106" t="s">
        <v>321</v>
      </c>
      <c r="C87" s="106" t="s">
        <v>501</v>
      </c>
      <c r="D87" s="106" t="s">
        <v>298</v>
      </c>
      <c r="E87" s="106" t="s">
        <v>306</v>
      </c>
      <c r="F87" s="106" t="s">
        <v>10</v>
      </c>
      <c r="G87" s="109">
        <v>526313.69999999995</v>
      </c>
      <c r="H87" s="109">
        <v>526313.69999999995</v>
      </c>
    </row>
    <row r="88" spans="1:8" outlineLevel="4" x14ac:dyDescent="0.25">
      <c r="A88" s="107" t="s">
        <v>364</v>
      </c>
      <c r="B88" s="106" t="s">
        <v>321</v>
      </c>
      <c r="C88" s="106" t="s">
        <v>501</v>
      </c>
      <c r="D88" s="106" t="s">
        <v>298</v>
      </c>
      <c r="E88" s="106" t="s">
        <v>306</v>
      </c>
      <c r="F88" s="106" t="s">
        <v>502</v>
      </c>
      <c r="G88" s="109">
        <v>9170329.5500000007</v>
      </c>
      <c r="H88" s="109">
        <v>9170329.5500000007</v>
      </c>
    </row>
    <row r="89" spans="1:8" ht="47.25" outlineLevel="1" x14ac:dyDescent="0.25">
      <c r="A89" s="107" t="s">
        <v>252</v>
      </c>
      <c r="B89" s="106" t="s">
        <v>321</v>
      </c>
      <c r="C89" s="106" t="s">
        <v>13</v>
      </c>
      <c r="D89" s="106" t="s">
        <v>289</v>
      </c>
      <c r="E89" s="106" t="s">
        <v>289</v>
      </c>
      <c r="F89" s="106"/>
      <c r="G89" s="112">
        <v>391637.7</v>
      </c>
      <c r="H89" s="112">
        <v>391637.7</v>
      </c>
    </row>
    <row r="90" spans="1:8" outlineLevel="2" x14ac:dyDescent="0.25">
      <c r="A90" s="107" t="s">
        <v>364</v>
      </c>
      <c r="B90" s="106" t="s">
        <v>321</v>
      </c>
      <c r="C90" s="106" t="s">
        <v>13</v>
      </c>
      <c r="D90" s="106" t="s">
        <v>298</v>
      </c>
      <c r="E90" s="106" t="s">
        <v>306</v>
      </c>
      <c r="F90" s="106"/>
      <c r="G90" s="109">
        <v>156733.34</v>
      </c>
      <c r="H90" s="109">
        <v>156733.34</v>
      </c>
    </row>
    <row r="91" spans="1:8" outlineLevel="3" x14ac:dyDescent="0.25">
      <c r="A91" s="107" t="s">
        <v>359</v>
      </c>
      <c r="B91" s="106" t="s">
        <v>321</v>
      </c>
      <c r="C91" s="106" t="s">
        <v>13</v>
      </c>
      <c r="D91" s="106" t="s">
        <v>298</v>
      </c>
      <c r="E91" s="106" t="s">
        <v>299</v>
      </c>
      <c r="F91" s="106"/>
      <c r="G91" s="109">
        <v>234904.36</v>
      </c>
      <c r="H91" s="109">
        <v>234904.36</v>
      </c>
    </row>
    <row r="92" spans="1:8" ht="31.5" outlineLevel="4" x14ac:dyDescent="0.25">
      <c r="A92" s="107" t="s">
        <v>49</v>
      </c>
      <c r="B92" s="106" t="s">
        <v>322</v>
      </c>
      <c r="C92" s="106" t="s">
        <v>291</v>
      </c>
      <c r="D92" s="106" t="s">
        <v>289</v>
      </c>
      <c r="E92" s="106" t="s">
        <v>289</v>
      </c>
      <c r="F92" s="106"/>
      <c r="G92" s="112">
        <v>31540</v>
      </c>
      <c r="H92" s="112">
        <v>31540</v>
      </c>
    </row>
    <row r="93" spans="1:8" ht="31.5" outlineLevel="2" x14ac:dyDescent="0.25">
      <c r="A93" s="107" t="s">
        <v>253</v>
      </c>
      <c r="B93" s="106" t="s">
        <v>322</v>
      </c>
      <c r="C93" s="106" t="s">
        <v>14</v>
      </c>
      <c r="D93" s="106" t="s">
        <v>289</v>
      </c>
      <c r="E93" s="106" t="s">
        <v>289</v>
      </c>
      <c r="F93" s="106"/>
      <c r="G93" s="112">
        <v>31540</v>
      </c>
      <c r="H93" s="112">
        <v>31540</v>
      </c>
    </row>
    <row r="94" spans="1:8" outlineLevel="3" x14ac:dyDescent="0.25">
      <c r="A94" s="107" t="s">
        <v>359</v>
      </c>
      <c r="B94" s="106" t="s">
        <v>322</v>
      </c>
      <c r="C94" s="106" t="s">
        <v>14</v>
      </c>
      <c r="D94" s="106" t="s">
        <v>298</v>
      </c>
      <c r="E94" s="106" t="s">
        <v>299</v>
      </c>
      <c r="F94" s="106"/>
      <c r="G94" s="109">
        <v>31540</v>
      </c>
      <c r="H94" s="109">
        <v>31540</v>
      </c>
    </row>
    <row r="95" spans="1:8" ht="16.5" customHeight="1" outlineLevel="4" x14ac:dyDescent="0.25">
      <c r="A95" s="107" t="s">
        <v>373</v>
      </c>
      <c r="B95" s="106" t="s">
        <v>323</v>
      </c>
      <c r="C95" s="106" t="s">
        <v>291</v>
      </c>
      <c r="D95" s="106" t="s">
        <v>289</v>
      </c>
      <c r="E95" s="106" t="s">
        <v>289</v>
      </c>
      <c r="F95" s="106"/>
      <c r="G95" s="112">
        <v>21528334.440000001</v>
      </c>
      <c r="H95" s="112">
        <v>21355659.73</v>
      </c>
    </row>
    <row r="96" spans="1:8" outlineLevel="2" x14ac:dyDescent="0.25">
      <c r="A96" s="107" t="s">
        <v>52</v>
      </c>
      <c r="B96" s="106" t="s">
        <v>324</v>
      </c>
      <c r="C96" s="106" t="s">
        <v>291</v>
      </c>
      <c r="D96" s="106" t="s">
        <v>289</v>
      </c>
      <c r="E96" s="106" t="s">
        <v>289</v>
      </c>
      <c r="F96" s="106"/>
      <c r="G96" s="112">
        <v>449000</v>
      </c>
      <c r="H96" s="112">
        <v>446610.42</v>
      </c>
    </row>
    <row r="97" spans="1:8" ht="31.5" outlineLevel="3" x14ac:dyDescent="0.25">
      <c r="A97" s="107" t="s">
        <v>254</v>
      </c>
      <c r="B97" s="106" t="s">
        <v>324</v>
      </c>
      <c r="C97" s="106" t="s">
        <v>15</v>
      </c>
      <c r="D97" s="106" t="s">
        <v>289</v>
      </c>
      <c r="E97" s="106" t="s">
        <v>289</v>
      </c>
      <c r="F97" s="106"/>
      <c r="G97" s="112">
        <v>449000</v>
      </c>
      <c r="H97" s="112">
        <v>446610.42</v>
      </c>
    </row>
    <row r="98" spans="1:8" outlineLevel="4" x14ac:dyDescent="0.25">
      <c r="A98" s="107" t="s">
        <v>364</v>
      </c>
      <c r="B98" s="106" t="s">
        <v>324</v>
      </c>
      <c r="C98" s="106" t="s">
        <v>15</v>
      </c>
      <c r="D98" s="106" t="s">
        <v>298</v>
      </c>
      <c r="E98" s="106" t="s">
        <v>306</v>
      </c>
      <c r="F98" s="106"/>
      <c r="G98" s="109">
        <v>449000</v>
      </c>
      <c r="H98" s="109">
        <v>446610.42</v>
      </c>
    </row>
    <row r="99" spans="1:8" outlineLevel="4" x14ac:dyDescent="0.25">
      <c r="A99" s="107" t="s">
        <v>53</v>
      </c>
      <c r="B99" s="106" t="s">
        <v>325</v>
      </c>
      <c r="C99" s="106" t="s">
        <v>291</v>
      </c>
      <c r="D99" s="106" t="s">
        <v>289</v>
      </c>
      <c r="E99" s="106" t="s">
        <v>289</v>
      </c>
      <c r="F99" s="106"/>
      <c r="G99" s="112">
        <v>3719741.28</v>
      </c>
      <c r="H99" s="112">
        <v>3719741.28</v>
      </c>
    </row>
    <row r="100" spans="1:8" ht="189" outlineLevel="4" x14ac:dyDescent="0.25">
      <c r="A100" s="107" t="s">
        <v>401</v>
      </c>
      <c r="B100" s="106" t="s">
        <v>325</v>
      </c>
      <c r="C100" s="106" t="s">
        <v>393</v>
      </c>
      <c r="D100" s="106" t="s">
        <v>289</v>
      </c>
      <c r="E100" s="106" t="s">
        <v>289</v>
      </c>
      <c r="F100" s="106"/>
      <c r="G100" s="112">
        <v>3719741.28</v>
      </c>
      <c r="H100" s="112">
        <v>3719741.28</v>
      </c>
    </row>
    <row r="101" spans="1:8" outlineLevel="4" x14ac:dyDescent="0.25">
      <c r="A101" s="107" t="s">
        <v>364</v>
      </c>
      <c r="B101" s="106" t="s">
        <v>325</v>
      </c>
      <c r="C101" s="106" t="s">
        <v>393</v>
      </c>
      <c r="D101" s="106" t="s">
        <v>352</v>
      </c>
      <c r="E101" s="106" t="s">
        <v>306</v>
      </c>
      <c r="F101" s="106" t="s">
        <v>10</v>
      </c>
      <c r="G101" s="109">
        <v>357343.15</v>
      </c>
      <c r="H101" s="109">
        <v>357343.15</v>
      </c>
    </row>
    <row r="102" spans="1:8" outlineLevel="3" x14ac:dyDescent="0.25">
      <c r="A102" s="107" t="s">
        <v>364</v>
      </c>
      <c r="B102" s="106" t="s">
        <v>325</v>
      </c>
      <c r="C102" s="106" t="s">
        <v>393</v>
      </c>
      <c r="D102" s="106" t="s">
        <v>352</v>
      </c>
      <c r="E102" s="106" t="s">
        <v>306</v>
      </c>
      <c r="F102" s="106" t="s">
        <v>503</v>
      </c>
      <c r="G102" s="109">
        <v>3362398.13</v>
      </c>
      <c r="H102" s="109">
        <v>3362398.13</v>
      </c>
    </row>
    <row r="103" spans="1:8" outlineLevel="4" x14ac:dyDescent="0.25">
      <c r="A103" s="107" t="s">
        <v>54</v>
      </c>
      <c r="B103" s="106" t="s">
        <v>327</v>
      </c>
      <c r="C103" s="106" t="s">
        <v>291</v>
      </c>
      <c r="D103" s="106" t="s">
        <v>289</v>
      </c>
      <c r="E103" s="106" t="s">
        <v>289</v>
      </c>
      <c r="F103" s="106"/>
      <c r="G103" s="112">
        <v>17359593.16</v>
      </c>
      <c r="H103" s="112">
        <v>17189308.030000001</v>
      </c>
    </row>
    <row r="104" spans="1:8" ht="49.5" customHeight="1" outlineLevel="4" x14ac:dyDescent="0.25">
      <c r="A104" s="107" t="s">
        <v>400</v>
      </c>
      <c r="B104" s="106" t="s">
        <v>327</v>
      </c>
      <c r="C104" s="106" t="s">
        <v>392</v>
      </c>
      <c r="D104" s="106" t="s">
        <v>289</v>
      </c>
      <c r="E104" s="106" t="s">
        <v>289</v>
      </c>
      <c r="F104" s="106"/>
      <c r="G104" s="112">
        <v>1100049.26</v>
      </c>
      <c r="H104" s="112">
        <v>1100049.26</v>
      </c>
    </row>
    <row r="105" spans="1:8" outlineLevel="4" x14ac:dyDescent="0.25">
      <c r="A105" s="107" t="s">
        <v>364</v>
      </c>
      <c r="B105" s="106" t="s">
        <v>327</v>
      </c>
      <c r="C105" s="106" t="s">
        <v>392</v>
      </c>
      <c r="D105" s="106" t="s">
        <v>298</v>
      </c>
      <c r="E105" s="106" t="s">
        <v>306</v>
      </c>
      <c r="F105" s="106" t="s">
        <v>500</v>
      </c>
      <c r="G105" s="109">
        <v>521884.74</v>
      </c>
      <c r="H105" s="109">
        <v>521884.74</v>
      </c>
    </row>
    <row r="106" spans="1:8" ht="31.5" outlineLevel="3" x14ac:dyDescent="0.25">
      <c r="A106" s="107" t="s">
        <v>358</v>
      </c>
      <c r="B106" s="106" t="s">
        <v>327</v>
      </c>
      <c r="C106" s="106" t="s">
        <v>392</v>
      </c>
      <c r="D106" s="106" t="s">
        <v>298</v>
      </c>
      <c r="E106" s="106" t="s">
        <v>300</v>
      </c>
      <c r="F106" s="106" t="s">
        <v>500</v>
      </c>
      <c r="G106" s="109">
        <v>578115.26</v>
      </c>
      <c r="H106" s="109">
        <v>578115.26</v>
      </c>
    </row>
    <row r="107" spans="1:8" ht="19.5" customHeight="1" outlineLevel="4" x14ac:dyDescent="0.25">
      <c r="A107" s="107" t="s">
        <v>364</v>
      </c>
      <c r="B107" s="106" t="s">
        <v>327</v>
      </c>
      <c r="C107" s="106" t="s">
        <v>392</v>
      </c>
      <c r="D107" s="106" t="s">
        <v>298</v>
      </c>
      <c r="E107" s="106" t="s">
        <v>306</v>
      </c>
      <c r="F107" s="106" t="s">
        <v>10</v>
      </c>
      <c r="G107" s="109">
        <v>49.26</v>
      </c>
      <c r="H107" s="109">
        <v>49.26</v>
      </c>
    </row>
    <row r="108" spans="1:8" ht="31.5" outlineLevel="3" x14ac:dyDescent="0.25">
      <c r="A108" s="107" t="s">
        <v>268</v>
      </c>
      <c r="B108" s="106" t="s">
        <v>327</v>
      </c>
      <c r="C108" s="106" t="s">
        <v>153</v>
      </c>
      <c r="D108" s="106" t="s">
        <v>289</v>
      </c>
      <c r="E108" s="106" t="s">
        <v>289</v>
      </c>
      <c r="F108" s="106"/>
      <c r="G108" s="112">
        <v>7152447.9299999997</v>
      </c>
      <c r="H108" s="112">
        <v>7152447.9299999997</v>
      </c>
    </row>
    <row r="109" spans="1:8" outlineLevel="4" x14ac:dyDescent="0.25">
      <c r="A109" s="107" t="s">
        <v>364</v>
      </c>
      <c r="B109" s="106" t="s">
        <v>327</v>
      </c>
      <c r="C109" s="106" t="s">
        <v>153</v>
      </c>
      <c r="D109" s="106" t="s">
        <v>298</v>
      </c>
      <c r="E109" s="106" t="s">
        <v>306</v>
      </c>
      <c r="F109" s="106" t="s">
        <v>10</v>
      </c>
      <c r="G109" s="109">
        <v>749685.41</v>
      </c>
      <c r="H109" s="109">
        <v>749685.41</v>
      </c>
    </row>
    <row r="110" spans="1:8" outlineLevel="4" x14ac:dyDescent="0.25">
      <c r="A110" s="107" t="s">
        <v>364</v>
      </c>
      <c r="B110" s="106" t="s">
        <v>327</v>
      </c>
      <c r="C110" s="106" t="s">
        <v>153</v>
      </c>
      <c r="D110" s="106" t="s">
        <v>298</v>
      </c>
      <c r="E110" s="106" t="s">
        <v>306</v>
      </c>
      <c r="F110" s="106" t="s">
        <v>504</v>
      </c>
      <c r="G110" s="109">
        <v>6402762.5199999996</v>
      </c>
      <c r="H110" s="109">
        <v>6402762.5199999996</v>
      </c>
    </row>
    <row r="111" spans="1:8" ht="16.5" customHeight="1" outlineLevel="4" x14ac:dyDescent="0.25">
      <c r="A111" s="107" t="s">
        <v>520</v>
      </c>
      <c r="B111" s="106" t="s">
        <v>327</v>
      </c>
      <c r="C111" s="106" t="s">
        <v>333</v>
      </c>
      <c r="D111" s="106" t="s">
        <v>289</v>
      </c>
      <c r="E111" s="106" t="s">
        <v>289</v>
      </c>
      <c r="F111" s="106"/>
      <c r="G111" s="112">
        <v>1106955.75</v>
      </c>
      <c r="H111" s="112">
        <v>1106955.75</v>
      </c>
    </row>
    <row r="112" spans="1:8" outlineLevel="4" x14ac:dyDescent="0.25">
      <c r="A112" s="107" t="s">
        <v>364</v>
      </c>
      <c r="B112" s="106" t="s">
        <v>327</v>
      </c>
      <c r="C112" s="106" t="s">
        <v>333</v>
      </c>
      <c r="D112" s="106" t="s">
        <v>298</v>
      </c>
      <c r="E112" s="106" t="s">
        <v>306</v>
      </c>
      <c r="F112" s="106" t="s">
        <v>505</v>
      </c>
      <c r="G112" s="109">
        <v>856345.25</v>
      </c>
      <c r="H112" s="109">
        <v>856345.25</v>
      </c>
    </row>
    <row r="113" spans="1:8" ht="18" customHeight="1" outlineLevel="4" x14ac:dyDescent="0.25">
      <c r="A113" s="107" t="s">
        <v>364</v>
      </c>
      <c r="B113" s="106" t="s">
        <v>327</v>
      </c>
      <c r="C113" s="106" t="s">
        <v>333</v>
      </c>
      <c r="D113" s="106" t="s">
        <v>298</v>
      </c>
      <c r="E113" s="106" t="s">
        <v>306</v>
      </c>
      <c r="F113" s="106" t="s">
        <v>10</v>
      </c>
      <c r="G113" s="109">
        <v>250610.5</v>
      </c>
      <c r="H113" s="109">
        <v>250610.5</v>
      </c>
    </row>
    <row r="114" spans="1:8" ht="33" customHeight="1" outlineLevel="1" x14ac:dyDescent="0.25">
      <c r="A114" s="107" t="s">
        <v>266</v>
      </c>
      <c r="B114" s="106" t="s">
        <v>327</v>
      </c>
      <c r="C114" s="106" t="s">
        <v>308</v>
      </c>
      <c r="D114" s="106" t="s">
        <v>289</v>
      </c>
      <c r="E114" s="106" t="s">
        <v>289</v>
      </c>
      <c r="F114" s="106"/>
      <c r="G114" s="112">
        <v>500000</v>
      </c>
      <c r="H114" s="112">
        <v>498387.86</v>
      </c>
    </row>
    <row r="115" spans="1:8" outlineLevel="2" x14ac:dyDescent="0.25">
      <c r="A115" s="107" t="s">
        <v>364</v>
      </c>
      <c r="B115" s="106" t="s">
        <v>327</v>
      </c>
      <c r="C115" s="106" t="s">
        <v>308</v>
      </c>
      <c r="D115" s="106" t="s">
        <v>298</v>
      </c>
      <c r="E115" s="106" t="s">
        <v>306</v>
      </c>
      <c r="F115" s="106" t="s">
        <v>500</v>
      </c>
      <c r="G115" s="109">
        <v>500000</v>
      </c>
      <c r="H115" s="109">
        <v>498387.86</v>
      </c>
    </row>
    <row r="116" spans="1:8" outlineLevel="3" x14ac:dyDescent="0.25">
      <c r="A116" s="107" t="s">
        <v>272</v>
      </c>
      <c r="B116" s="106" t="s">
        <v>327</v>
      </c>
      <c r="C116" s="106" t="s">
        <v>16</v>
      </c>
      <c r="D116" s="106" t="s">
        <v>289</v>
      </c>
      <c r="E116" s="106" t="s">
        <v>289</v>
      </c>
      <c r="F116" s="106"/>
      <c r="G116" s="112">
        <v>7500140.2199999997</v>
      </c>
      <c r="H116" s="112">
        <v>7331467.2300000004</v>
      </c>
    </row>
    <row r="117" spans="1:8" outlineLevel="4" x14ac:dyDescent="0.25">
      <c r="A117" s="107" t="s">
        <v>356</v>
      </c>
      <c r="B117" s="106" t="s">
        <v>327</v>
      </c>
      <c r="C117" s="106" t="s">
        <v>16</v>
      </c>
      <c r="D117" s="106" t="s">
        <v>294</v>
      </c>
      <c r="E117" s="106" t="s">
        <v>295</v>
      </c>
      <c r="F117" s="106"/>
      <c r="G117" s="109">
        <v>38116</v>
      </c>
      <c r="H117" s="109">
        <v>38116</v>
      </c>
    </row>
    <row r="118" spans="1:8" outlineLevel="1" x14ac:dyDescent="0.25">
      <c r="A118" s="107" t="s">
        <v>357</v>
      </c>
      <c r="B118" s="106" t="s">
        <v>327</v>
      </c>
      <c r="C118" s="106" t="s">
        <v>16</v>
      </c>
      <c r="D118" s="106" t="s">
        <v>296</v>
      </c>
      <c r="E118" s="106" t="s">
        <v>297</v>
      </c>
      <c r="F118" s="106"/>
      <c r="G118" s="109">
        <v>11512</v>
      </c>
      <c r="H118" s="109">
        <v>11511.03</v>
      </c>
    </row>
    <row r="119" spans="1:8" outlineLevel="2" x14ac:dyDescent="0.25">
      <c r="A119" s="107" t="s">
        <v>363</v>
      </c>
      <c r="B119" s="106" t="s">
        <v>327</v>
      </c>
      <c r="C119" s="106" t="s">
        <v>16</v>
      </c>
      <c r="D119" s="106" t="s">
        <v>298</v>
      </c>
      <c r="E119" s="106" t="s">
        <v>305</v>
      </c>
      <c r="F119" s="106"/>
      <c r="G119" s="109">
        <v>7744.2</v>
      </c>
      <c r="H119" s="109">
        <v>1548.84</v>
      </c>
    </row>
    <row r="120" spans="1:8" outlineLevel="3" x14ac:dyDescent="0.25">
      <c r="A120" s="107" t="s">
        <v>364</v>
      </c>
      <c r="B120" s="106" t="s">
        <v>327</v>
      </c>
      <c r="C120" s="106" t="s">
        <v>16</v>
      </c>
      <c r="D120" s="106" t="s">
        <v>298</v>
      </c>
      <c r="E120" s="106" t="s">
        <v>306</v>
      </c>
      <c r="F120" s="106"/>
      <c r="G120" s="109">
        <v>5213422.84</v>
      </c>
      <c r="H120" s="109">
        <v>5213422.84</v>
      </c>
    </row>
    <row r="121" spans="1:8" outlineLevel="4" x14ac:dyDescent="0.25">
      <c r="A121" s="107" t="s">
        <v>359</v>
      </c>
      <c r="B121" s="106" t="s">
        <v>327</v>
      </c>
      <c r="C121" s="106" t="s">
        <v>16</v>
      </c>
      <c r="D121" s="106" t="s">
        <v>298</v>
      </c>
      <c r="E121" s="106" t="s">
        <v>299</v>
      </c>
      <c r="F121" s="106"/>
      <c r="G121" s="109">
        <v>40000</v>
      </c>
      <c r="H121" s="109">
        <v>40000</v>
      </c>
    </row>
    <row r="122" spans="1:8" ht="31.5" outlineLevel="3" x14ac:dyDescent="0.25">
      <c r="A122" s="107" t="s">
        <v>358</v>
      </c>
      <c r="B122" s="106" t="s">
        <v>327</v>
      </c>
      <c r="C122" s="106" t="s">
        <v>16</v>
      </c>
      <c r="D122" s="106" t="s">
        <v>298</v>
      </c>
      <c r="E122" s="106" t="s">
        <v>300</v>
      </c>
      <c r="F122" s="106"/>
      <c r="G122" s="109">
        <v>95000</v>
      </c>
      <c r="H122" s="109">
        <v>95000</v>
      </c>
    </row>
    <row r="123" spans="1:8" outlineLevel="4" x14ac:dyDescent="0.25">
      <c r="A123" s="107" t="s">
        <v>363</v>
      </c>
      <c r="B123" s="106" t="s">
        <v>327</v>
      </c>
      <c r="C123" s="106" t="s">
        <v>16</v>
      </c>
      <c r="D123" s="106" t="s">
        <v>307</v>
      </c>
      <c r="E123" s="106" t="s">
        <v>305</v>
      </c>
      <c r="F123" s="106"/>
      <c r="G123" s="109">
        <v>2093943.66</v>
      </c>
      <c r="H123" s="109">
        <v>1931467</v>
      </c>
    </row>
    <row r="124" spans="1:8" ht="33.75" customHeight="1" outlineLevel="4" x14ac:dyDescent="0.25">
      <c r="A124" s="107" t="s">
        <v>374</v>
      </c>
      <c r="B124" s="106" t="s">
        <v>327</v>
      </c>
      <c r="C124" s="106" t="s">
        <v>16</v>
      </c>
      <c r="D124" s="106" t="s">
        <v>314</v>
      </c>
      <c r="E124" s="106" t="s">
        <v>328</v>
      </c>
      <c r="F124" s="106"/>
      <c r="G124" s="109">
        <v>401.52</v>
      </c>
      <c r="H124" s="109">
        <v>401.52</v>
      </c>
    </row>
    <row r="125" spans="1:8" outlineLevel="4" x14ac:dyDescent="0.25">
      <c r="A125" s="107" t="s">
        <v>375</v>
      </c>
      <c r="B125" s="106" t="s">
        <v>329</v>
      </c>
      <c r="C125" s="106" t="s">
        <v>291</v>
      </c>
      <c r="D125" s="106" t="s">
        <v>289</v>
      </c>
      <c r="E125" s="106" t="s">
        <v>289</v>
      </c>
      <c r="F125" s="106"/>
      <c r="G125" s="112">
        <v>94050</v>
      </c>
      <c r="H125" s="112">
        <v>94050</v>
      </c>
    </row>
    <row r="126" spans="1:8" ht="31.5" outlineLevel="3" x14ac:dyDescent="0.25">
      <c r="A126" s="107" t="s">
        <v>108</v>
      </c>
      <c r="B126" s="106" t="s">
        <v>330</v>
      </c>
      <c r="C126" s="106" t="s">
        <v>291</v>
      </c>
      <c r="D126" s="106" t="s">
        <v>289</v>
      </c>
      <c r="E126" s="106" t="s">
        <v>289</v>
      </c>
      <c r="F126" s="106"/>
      <c r="G126" s="112">
        <v>4050</v>
      </c>
      <c r="H126" s="112">
        <v>4050</v>
      </c>
    </row>
    <row r="127" spans="1:8" ht="47.25" outlineLevel="4" x14ac:dyDescent="0.25">
      <c r="A127" s="107" t="s">
        <v>247</v>
      </c>
      <c r="B127" s="106" t="s">
        <v>330</v>
      </c>
      <c r="C127" s="106" t="s">
        <v>4</v>
      </c>
      <c r="D127" s="106" t="s">
        <v>289</v>
      </c>
      <c r="E127" s="106" t="s">
        <v>289</v>
      </c>
      <c r="F127" s="106"/>
      <c r="G127" s="112">
        <v>4050</v>
      </c>
      <c r="H127" s="112">
        <v>4050</v>
      </c>
    </row>
    <row r="128" spans="1:8" outlineLevel="1" x14ac:dyDescent="0.25">
      <c r="A128" s="107" t="s">
        <v>359</v>
      </c>
      <c r="B128" s="106" t="s">
        <v>330</v>
      </c>
      <c r="C128" s="106" t="s">
        <v>4</v>
      </c>
      <c r="D128" s="106" t="s">
        <v>298</v>
      </c>
      <c r="E128" s="106" t="s">
        <v>299</v>
      </c>
      <c r="F128" s="106"/>
      <c r="G128" s="109">
        <v>4050</v>
      </c>
      <c r="H128" s="109">
        <v>4050</v>
      </c>
    </row>
    <row r="129" spans="1:8" outlineLevel="2" x14ac:dyDescent="0.25">
      <c r="A129" s="107" t="s">
        <v>521</v>
      </c>
      <c r="B129" s="106" t="s">
        <v>506</v>
      </c>
      <c r="C129" s="106" t="s">
        <v>291</v>
      </c>
      <c r="D129" s="106" t="s">
        <v>289</v>
      </c>
      <c r="E129" s="106" t="s">
        <v>289</v>
      </c>
      <c r="F129" s="106"/>
      <c r="G129" s="112">
        <v>90000</v>
      </c>
      <c r="H129" s="112">
        <v>90000</v>
      </c>
    </row>
    <row r="130" spans="1:8" outlineLevel="3" x14ac:dyDescent="0.25">
      <c r="A130" s="107" t="s">
        <v>272</v>
      </c>
      <c r="B130" s="106" t="s">
        <v>506</v>
      </c>
      <c r="C130" s="106" t="s">
        <v>507</v>
      </c>
      <c r="D130" s="106" t="s">
        <v>289</v>
      </c>
      <c r="E130" s="106" t="s">
        <v>289</v>
      </c>
      <c r="F130" s="106"/>
      <c r="G130" s="112">
        <v>90000</v>
      </c>
      <c r="H130" s="112">
        <v>90000</v>
      </c>
    </row>
    <row r="131" spans="1:8" outlineLevel="4" x14ac:dyDescent="0.25">
      <c r="A131" s="107" t="s">
        <v>362</v>
      </c>
      <c r="B131" s="106" t="s">
        <v>506</v>
      </c>
      <c r="C131" s="106" t="s">
        <v>507</v>
      </c>
      <c r="D131" s="106" t="s">
        <v>298</v>
      </c>
      <c r="E131" s="106" t="s">
        <v>304</v>
      </c>
      <c r="F131" s="106"/>
      <c r="G131" s="109">
        <v>90000</v>
      </c>
      <c r="H131" s="109">
        <v>90000</v>
      </c>
    </row>
    <row r="132" spans="1:8" outlineLevel="2" x14ac:dyDescent="0.25">
      <c r="A132" s="107" t="s">
        <v>378</v>
      </c>
      <c r="B132" s="106" t="s">
        <v>334</v>
      </c>
      <c r="C132" s="106" t="s">
        <v>291</v>
      </c>
      <c r="D132" s="106" t="s">
        <v>289</v>
      </c>
      <c r="E132" s="106" t="s">
        <v>289</v>
      </c>
      <c r="F132" s="106"/>
      <c r="G132" s="112">
        <v>549597.78</v>
      </c>
      <c r="H132" s="112">
        <v>549597.78</v>
      </c>
    </row>
    <row r="133" spans="1:8" outlineLevel="3" x14ac:dyDescent="0.25">
      <c r="A133" s="107" t="s">
        <v>60</v>
      </c>
      <c r="B133" s="106" t="s">
        <v>335</v>
      </c>
      <c r="C133" s="106" t="s">
        <v>291</v>
      </c>
      <c r="D133" s="106" t="s">
        <v>289</v>
      </c>
      <c r="E133" s="106" t="s">
        <v>289</v>
      </c>
      <c r="F133" s="106"/>
      <c r="G133" s="112">
        <v>170124.12</v>
      </c>
      <c r="H133" s="112">
        <v>170124.12</v>
      </c>
    </row>
    <row r="134" spans="1:8" ht="47.25" outlineLevel="4" x14ac:dyDescent="0.25">
      <c r="A134" s="107" t="s">
        <v>258</v>
      </c>
      <c r="B134" s="106" t="s">
        <v>335</v>
      </c>
      <c r="C134" s="106" t="s">
        <v>17</v>
      </c>
      <c r="D134" s="106" t="s">
        <v>289</v>
      </c>
      <c r="E134" s="106" t="s">
        <v>289</v>
      </c>
      <c r="F134" s="106"/>
      <c r="G134" s="112">
        <v>170124.12</v>
      </c>
      <c r="H134" s="112">
        <v>170124.12</v>
      </c>
    </row>
    <row r="135" spans="1:8" ht="33" customHeight="1" outlineLevel="2" x14ac:dyDescent="0.25">
      <c r="A135" s="107" t="s">
        <v>379</v>
      </c>
      <c r="B135" s="106" t="s">
        <v>335</v>
      </c>
      <c r="C135" s="106" t="s">
        <v>17</v>
      </c>
      <c r="D135" s="106" t="s">
        <v>336</v>
      </c>
      <c r="E135" s="106" t="s">
        <v>337</v>
      </c>
      <c r="F135" s="106"/>
      <c r="G135" s="109">
        <v>170124.12</v>
      </c>
      <c r="H135" s="109">
        <v>170124.12</v>
      </c>
    </row>
    <row r="136" spans="1:8" outlineLevel="3" x14ac:dyDescent="0.25">
      <c r="A136" s="107" t="s">
        <v>61</v>
      </c>
      <c r="B136" s="106" t="s">
        <v>338</v>
      </c>
      <c r="C136" s="106" t="s">
        <v>291</v>
      </c>
      <c r="D136" s="106" t="s">
        <v>289</v>
      </c>
      <c r="E136" s="106" t="s">
        <v>289</v>
      </c>
      <c r="F136" s="106"/>
      <c r="G136" s="112">
        <v>104070.43</v>
      </c>
      <c r="H136" s="112">
        <v>104070.43</v>
      </c>
    </row>
    <row r="137" spans="1:8" ht="34.5" customHeight="1" outlineLevel="4" x14ac:dyDescent="0.25">
      <c r="A137" s="107" t="s">
        <v>271</v>
      </c>
      <c r="B137" s="106" t="s">
        <v>338</v>
      </c>
      <c r="C137" s="106" t="s">
        <v>18</v>
      </c>
      <c r="D137" s="106" t="s">
        <v>289</v>
      </c>
      <c r="E137" s="106" t="s">
        <v>289</v>
      </c>
      <c r="F137" s="106"/>
      <c r="G137" s="112">
        <v>104070.43</v>
      </c>
      <c r="H137" s="112">
        <v>104070.43</v>
      </c>
    </row>
    <row r="138" spans="1:8" ht="47.25" outlineLevel="1" x14ac:dyDescent="0.25">
      <c r="A138" s="107" t="s">
        <v>399</v>
      </c>
      <c r="B138" s="106" t="s">
        <v>338</v>
      </c>
      <c r="C138" s="106" t="s">
        <v>18</v>
      </c>
      <c r="D138" s="106" t="s">
        <v>243</v>
      </c>
      <c r="E138" s="106" t="s">
        <v>339</v>
      </c>
      <c r="F138" s="106"/>
      <c r="G138" s="109">
        <v>104070.43</v>
      </c>
      <c r="H138" s="109">
        <v>104070.43</v>
      </c>
    </row>
    <row r="139" spans="1:8" outlineLevel="2" x14ac:dyDescent="0.25">
      <c r="A139" s="107" t="s">
        <v>63</v>
      </c>
      <c r="B139" s="106" t="s">
        <v>340</v>
      </c>
      <c r="C139" s="106" t="s">
        <v>291</v>
      </c>
      <c r="D139" s="106" t="s">
        <v>289</v>
      </c>
      <c r="E139" s="106" t="s">
        <v>289</v>
      </c>
      <c r="F139" s="106"/>
      <c r="G139" s="112">
        <v>275403.23</v>
      </c>
      <c r="H139" s="112">
        <v>275403.23</v>
      </c>
    </row>
    <row r="140" spans="1:8" outlineLevel="3" x14ac:dyDescent="0.25">
      <c r="A140" s="107" t="s">
        <v>260</v>
      </c>
      <c r="B140" s="106" t="s">
        <v>340</v>
      </c>
      <c r="C140" s="106" t="s">
        <v>19</v>
      </c>
      <c r="D140" s="106" t="s">
        <v>289</v>
      </c>
      <c r="E140" s="106" t="s">
        <v>289</v>
      </c>
      <c r="F140" s="106"/>
      <c r="G140" s="112">
        <v>275403.23</v>
      </c>
      <c r="H140" s="112">
        <v>275403.23</v>
      </c>
    </row>
    <row r="141" spans="1:8" ht="31.5" outlineLevel="4" x14ac:dyDescent="0.25">
      <c r="A141" s="107" t="s">
        <v>402</v>
      </c>
      <c r="B141" s="106" t="s">
        <v>340</v>
      </c>
      <c r="C141" s="106" t="s">
        <v>19</v>
      </c>
      <c r="D141" s="106" t="s">
        <v>394</v>
      </c>
      <c r="E141" s="106" t="s">
        <v>395</v>
      </c>
      <c r="F141" s="106"/>
      <c r="G141" s="109">
        <v>5750</v>
      </c>
      <c r="H141" s="109">
        <v>5750</v>
      </c>
    </row>
    <row r="142" spans="1:8" ht="15.75" customHeight="1" outlineLevel="4" x14ac:dyDescent="0.25">
      <c r="A142" s="107" t="s">
        <v>267</v>
      </c>
      <c r="B142" s="106" t="s">
        <v>340</v>
      </c>
      <c r="C142" s="106" t="s">
        <v>19</v>
      </c>
      <c r="D142" s="106" t="s">
        <v>341</v>
      </c>
      <c r="E142" s="106" t="s">
        <v>326</v>
      </c>
      <c r="F142" s="106"/>
      <c r="G142" s="109">
        <v>269653.23</v>
      </c>
      <c r="H142" s="109">
        <v>269653.23</v>
      </c>
    </row>
    <row r="143" spans="1:8" outlineLevel="4" x14ac:dyDescent="0.25">
      <c r="A143" s="107" t="s">
        <v>380</v>
      </c>
      <c r="B143" s="106" t="s">
        <v>342</v>
      </c>
      <c r="C143" s="106" t="s">
        <v>291</v>
      </c>
      <c r="D143" s="106" t="s">
        <v>289</v>
      </c>
      <c r="E143" s="106" t="s">
        <v>289</v>
      </c>
      <c r="F143" s="106"/>
      <c r="G143" s="112">
        <v>8083181</v>
      </c>
      <c r="H143" s="112">
        <v>8083181</v>
      </c>
    </row>
    <row r="144" spans="1:8" outlineLevel="4" x14ac:dyDescent="0.25">
      <c r="A144" s="107" t="s">
        <v>65</v>
      </c>
      <c r="B144" s="106" t="s">
        <v>343</v>
      </c>
      <c r="C144" s="106" t="s">
        <v>291</v>
      </c>
      <c r="D144" s="106" t="s">
        <v>289</v>
      </c>
      <c r="E144" s="106" t="s">
        <v>289</v>
      </c>
      <c r="F144" s="106"/>
      <c r="G144" s="112">
        <v>8083181</v>
      </c>
      <c r="H144" s="112">
        <v>8083181</v>
      </c>
    </row>
    <row r="145" spans="1:8" ht="31.5" outlineLevel="3" x14ac:dyDescent="0.25">
      <c r="A145" s="107" t="s">
        <v>263</v>
      </c>
      <c r="B145" s="106" t="s">
        <v>343</v>
      </c>
      <c r="C145" s="106" t="s">
        <v>20</v>
      </c>
      <c r="D145" s="106" t="s">
        <v>289</v>
      </c>
      <c r="E145" s="106" t="s">
        <v>289</v>
      </c>
      <c r="F145" s="106"/>
      <c r="G145" s="112">
        <v>8083181</v>
      </c>
      <c r="H145" s="112">
        <v>8083181</v>
      </c>
    </row>
    <row r="146" spans="1:8" ht="32.25" customHeight="1" outlineLevel="4" x14ac:dyDescent="0.25">
      <c r="A146" s="107" t="s">
        <v>381</v>
      </c>
      <c r="B146" s="106" t="s">
        <v>343</v>
      </c>
      <c r="C146" s="106" t="s">
        <v>20</v>
      </c>
      <c r="D146" s="106" t="s">
        <v>344</v>
      </c>
      <c r="E146" s="106" t="s">
        <v>345</v>
      </c>
      <c r="F146" s="106"/>
      <c r="G146" s="109">
        <v>8083181</v>
      </c>
      <c r="H146" s="109">
        <v>8083181</v>
      </c>
    </row>
    <row r="147" spans="1:8" outlineLevel="4" x14ac:dyDescent="0.25">
      <c r="A147" s="107" t="s">
        <v>382</v>
      </c>
      <c r="B147" s="106" t="s">
        <v>346</v>
      </c>
      <c r="C147" s="106" t="s">
        <v>291</v>
      </c>
      <c r="D147" s="106" t="s">
        <v>289</v>
      </c>
      <c r="E147" s="106" t="s">
        <v>289</v>
      </c>
      <c r="F147" s="106"/>
      <c r="G147" s="112">
        <v>163712</v>
      </c>
      <c r="H147" s="112">
        <v>144318</v>
      </c>
    </row>
    <row r="148" spans="1:8" outlineLevel="4" x14ac:dyDescent="0.25">
      <c r="A148" s="107" t="s">
        <v>154</v>
      </c>
      <c r="B148" s="106" t="s">
        <v>347</v>
      </c>
      <c r="C148" s="106" t="s">
        <v>291</v>
      </c>
      <c r="D148" s="106" t="s">
        <v>289</v>
      </c>
      <c r="E148" s="106" t="s">
        <v>289</v>
      </c>
      <c r="F148" s="106"/>
      <c r="G148" s="112">
        <v>83712</v>
      </c>
      <c r="H148" s="112">
        <v>83712</v>
      </c>
    </row>
    <row r="149" spans="1:8" ht="63" outlineLevel="4" x14ac:dyDescent="0.25">
      <c r="A149" s="107" t="s">
        <v>269</v>
      </c>
      <c r="B149" s="106" t="s">
        <v>347</v>
      </c>
      <c r="C149" s="106" t="s">
        <v>21</v>
      </c>
      <c r="D149" s="106" t="s">
        <v>289</v>
      </c>
      <c r="E149" s="106" t="s">
        <v>289</v>
      </c>
      <c r="F149" s="106"/>
      <c r="G149" s="112">
        <v>83712</v>
      </c>
      <c r="H149" s="112">
        <v>83712</v>
      </c>
    </row>
    <row r="150" spans="1:8" ht="47.25" outlineLevel="4" x14ac:dyDescent="0.25">
      <c r="A150" s="107" t="s">
        <v>399</v>
      </c>
      <c r="B150" s="106" t="s">
        <v>347</v>
      </c>
      <c r="C150" s="106" t="s">
        <v>21</v>
      </c>
      <c r="D150" s="106" t="s">
        <v>243</v>
      </c>
      <c r="E150" s="106" t="s">
        <v>339</v>
      </c>
      <c r="F150" s="106"/>
      <c r="G150" s="109">
        <v>83712</v>
      </c>
      <c r="H150" s="109">
        <v>83712</v>
      </c>
    </row>
    <row r="151" spans="1:8" outlineLevel="3" x14ac:dyDescent="0.25">
      <c r="A151" s="107" t="s">
        <v>67</v>
      </c>
      <c r="B151" s="106" t="s">
        <v>348</v>
      </c>
      <c r="C151" s="106" t="s">
        <v>291</v>
      </c>
      <c r="D151" s="106" t="s">
        <v>289</v>
      </c>
      <c r="E151" s="106" t="s">
        <v>289</v>
      </c>
      <c r="F151" s="106"/>
      <c r="G151" s="112">
        <v>80000</v>
      </c>
      <c r="H151" s="112">
        <v>60606</v>
      </c>
    </row>
    <row r="152" spans="1:8" outlineLevel="4" x14ac:dyDescent="0.25">
      <c r="A152" s="107" t="s">
        <v>278</v>
      </c>
      <c r="B152" s="106" t="s">
        <v>348</v>
      </c>
      <c r="C152" s="106" t="s">
        <v>22</v>
      </c>
      <c r="D152" s="106" t="s">
        <v>289</v>
      </c>
      <c r="E152" s="106" t="s">
        <v>289</v>
      </c>
      <c r="F152" s="106"/>
      <c r="G152" s="112">
        <v>80000</v>
      </c>
      <c r="H152" s="112">
        <v>60606</v>
      </c>
    </row>
    <row r="153" spans="1:8" outlineLevel="4" x14ac:dyDescent="0.25">
      <c r="A153" s="107" t="s">
        <v>359</v>
      </c>
      <c r="B153" s="106" t="s">
        <v>348</v>
      </c>
      <c r="C153" s="106" t="s">
        <v>22</v>
      </c>
      <c r="D153" s="106" t="s">
        <v>298</v>
      </c>
      <c r="E153" s="106" t="s">
        <v>299</v>
      </c>
      <c r="F153" s="106"/>
      <c r="G153" s="109">
        <v>80000</v>
      </c>
      <c r="H153" s="109">
        <v>60606</v>
      </c>
    </row>
    <row r="154" spans="1:8" ht="47.25" outlineLevel="4" x14ac:dyDescent="0.25">
      <c r="A154" s="105" t="s">
        <v>383</v>
      </c>
      <c r="B154" s="123" t="s">
        <v>290</v>
      </c>
      <c r="C154" s="123" t="s">
        <v>291</v>
      </c>
      <c r="D154" s="123" t="s">
        <v>289</v>
      </c>
      <c r="E154" s="123" t="s">
        <v>289</v>
      </c>
      <c r="F154" s="123"/>
      <c r="G154" s="108">
        <v>11007706.210000001</v>
      </c>
      <c r="H154" s="108">
        <v>10954624.09</v>
      </c>
    </row>
    <row r="155" spans="1:8" x14ac:dyDescent="0.25">
      <c r="A155" s="107" t="s">
        <v>376</v>
      </c>
      <c r="B155" s="106" t="s">
        <v>331</v>
      </c>
      <c r="C155" s="106" t="s">
        <v>291</v>
      </c>
      <c r="D155" s="106" t="s">
        <v>289</v>
      </c>
      <c r="E155" s="106" t="s">
        <v>289</v>
      </c>
      <c r="F155" s="106"/>
      <c r="G155" s="112">
        <v>11007706.210000001</v>
      </c>
      <c r="H155" s="112">
        <v>10954624.09</v>
      </c>
    </row>
    <row r="156" spans="1:8" outlineLevel="1" x14ac:dyDescent="0.25">
      <c r="A156" s="107" t="s">
        <v>57</v>
      </c>
      <c r="B156" s="106" t="s">
        <v>332</v>
      </c>
      <c r="C156" s="106" t="s">
        <v>291</v>
      </c>
      <c r="D156" s="106" t="s">
        <v>289</v>
      </c>
      <c r="E156" s="106" t="s">
        <v>289</v>
      </c>
      <c r="F156" s="106"/>
      <c r="G156" s="112">
        <v>11007706.210000001</v>
      </c>
      <c r="H156" s="112">
        <v>10954624.09</v>
      </c>
    </row>
    <row r="157" spans="1:8" ht="31.5" outlineLevel="2" x14ac:dyDescent="0.25">
      <c r="A157" s="107" t="s">
        <v>403</v>
      </c>
      <c r="B157" s="106" t="s">
        <v>332</v>
      </c>
      <c r="C157" s="106" t="s">
        <v>396</v>
      </c>
      <c r="D157" s="106" t="s">
        <v>289</v>
      </c>
      <c r="E157" s="106" t="s">
        <v>289</v>
      </c>
      <c r="F157" s="106"/>
      <c r="G157" s="112">
        <v>24671.64</v>
      </c>
      <c r="H157" s="112">
        <v>24671.64</v>
      </c>
    </row>
    <row r="158" spans="1:8" ht="31.5" customHeight="1" outlineLevel="2" x14ac:dyDescent="0.25">
      <c r="A158" s="107" t="s">
        <v>277</v>
      </c>
      <c r="B158" s="106" t="s">
        <v>332</v>
      </c>
      <c r="C158" s="106" t="s">
        <v>396</v>
      </c>
      <c r="D158" s="106" t="s">
        <v>350</v>
      </c>
      <c r="E158" s="106" t="s">
        <v>313</v>
      </c>
      <c r="F158" s="106"/>
      <c r="G158" s="109">
        <v>24671.64</v>
      </c>
      <c r="H158" s="109">
        <v>24671.64</v>
      </c>
    </row>
    <row r="159" spans="1:8" ht="36.75" customHeight="1" outlineLevel="2" x14ac:dyDescent="0.25">
      <c r="A159" s="107" t="s">
        <v>255</v>
      </c>
      <c r="B159" s="106" t="s">
        <v>332</v>
      </c>
      <c r="C159" s="106" t="s">
        <v>23</v>
      </c>
      <c r="D159" s="106" t="s">
        <v>289</v>
      </c>
      <c r="E159" s="106" t="s">
        <v>289</v>
      </c>
      <c r="F159" s="106"/>
      <c r="G159" s="112">
        <v>8978726.4299999997</v>
      </c>
      <c r="H159" s="112">
        <v>8977952.1199999992</v>
      </c>
    </row>
    <row r="160" spans="1:8" outlineLevel="3" x14ac:dyDescent="0.25">
      <c r="A160" s="107" t="s">
        <v>356</v>
      </c>
      <c r="B160" s="106" t="s">
        <v>332</v>
      </c>
      <c r="C160" s="106" t="s">
        <v>23</v>
      </c>
      <c r="D160" s="106" t="s">
        <v>349</v>
      </c>
      <c r="E160" s="106" t="s">
        <v>295</v>
      </c>
      <c r="F160" s="106"/>
      <c r="G160" s="109">
        <v>5996670.46</v>
      </c>
      <c r="H160" s="109">
        <v>5996670.46</v>
      </c>
    </row>
    <row r="161" spans="1:8" ht="31.5" outlineLevel="4" x14ac:dyDescent="0.25">
      <c r="A161" s="107" t="s">
        <v>360</v>
      </c>
      <c r="B161" s="106" t="s">
        <v>332</v>
      </c>
      <c r="C161" s="106" t="s">
        <v>23</v>
      </c>
      <c r="D161" s="106" t="s">
        <v>349</v>
      </c>
      <c r="E161" s="106" t="s">
        <v>302</v>
      </c>
      <c r="F161" s="106"/>
      <c r="G161" s="109">
        <v>1214.97</v>
      </c>
      <c r="H161" s="109">
        <v>1214.97</v>
      </c>
    </row>
    <row r="162" spans="1:8" outlineLevel="4" x14ac:dyDescent="0.25">
      <c r="A162" s="107" t="s">
        <v>357</v>
      </c>
      <c r="B162" s="106" t="s">
        <v>332</v>
      </c>
      <c r="C162" s="106" t="s">
        <v>23</v>
      </c>
      <c r="D162" s="106" t="s">
        <v>351</v>
      </c>
      <c r="E162" s="106" t="s">
        <v>297</v>
      </c>
      <c r="F162" s="106"/>
      <c r="G162" s="109">
        <v>1808797.74</v>
      </c>
      <c r="H162" s="109">
        <v>1808077.74</v>
      </c>
    </row>
    <row r="163" spans="1:8" outlineLevel="4" x14ac:dyDescent="0.25">
      <c r="A163" s="107" t="s">
        <v>361</v>
      </c>
      <c r="B163" s="106" t="s">
        <v>332</v>
      </c>
      <c r="C163" s="106" t="s">
        <v>23</v>
      </c>
      <c r="D163" s="106" t="s">
        <v>298</v>
      </c>
      <c r="E163" s="106" t="s">
        <v>303</v>
      </c>
      <c r="F163" s="106"/>
      <c r="G163" s="109">
        <v>20916.98</v>
      </c>
      <c r="H163" s="109">
        <v>20916.98</v>
      </c>
    </row>
    <row r="164" spans="1:8" outlineLevel="4" x14ac:dyDescent="0.25">
      <c r="A164" s="107" t="s">
        <v>362</v>
      </c>
      <c r="B164" s="106" t="s">
        <v>332</v>
      </c>
      <c r="C164" s="106" t="s">
        <v>23</v>
      </c>
      <c r="D164" s="106" t="s">
        <v>298</v>
      </c>
      <c r="E164" s="106" t="s">
        <v>304</v>
      </c>
      <c r="F164" s="106"/>
      <c r="G164" s="109">
        <v>53500</v>
      </c>
      <c r="H164" s="109">
        <v>53500</v>
      </c>
    </row>
    <row r="165" spans="1:8" outlineLevel="4" x14ac:dyDescent="0.25">
      <c r="A165" s="107" t="s">
        <v>363</v>
      </c>
      <c r="B165" s="106" t="s">
        <v>332</v>
      </c>
      <c r="C165" s="106" t="s">
        <v>23</v>
      </c>
      <c r="D165" s="106" t="s">
        <v>298</v>
      </c>
      <c r="E165" s="106" t="s">
        <v>305</v>
      </c>
      <c r="F165" s="106"/>
      <c r="G165" s="109">
        <v>49837.5</v>
      </c>
      <c r="H165" s="109">
        <v>49783.5</v>
      </c>
    </row>
    <row r="166" spans="1:8" outlineLevel="4" x14ac:dyDescent="0.25">
      <c r="A166" s="107" t="s">
        <v>364</v>
      </c>
      <c r="B166" s="106" t="s">
        <v>332</v>
      </c>
      <c r="C166" s="106" t="s">
        <v>23</v>
      </c>
      <c r="D166" s="106" t="s">
        <v>298</v>
      </c>
      <c r="E166" s="106" t="s">
        <v>306</v>
      </c>
      <c r="F166" s="106"/>
      <c r="G166" s="109">
        <v>201908</v>
      </c>
      <c r="H166" s="109">
        <v>201908</v>
      </c>
    </row>
    <row r="167" spans="1:8" outlineLevel="4" x14ac:dyDescent="0.25">
      <c r="A167" s="107" t="s">
        <v>359</v>
      </c>
      <c r="B167" s="106" t="s">
        <v>332</v>
      </c>
      <c r="C167" s="106" t="s">
        <v>23</v>
      </c>
      <c r="D167" s="106" t="s">
        <v>298</v>
      </c>
      <c r="E167" s="106" t="s">
        <v>299</v>
      </c>
      <c r="F167" s="106"/>
      <c r="G167" s="109">
        <v>173166</v>
      </c>
      <c r="H167" s="109">
        <v>173166</v>
      </c>
    </row>
    <row r="168" spans="1:8" ht="31.5" outlineLevel="4" x14ac:dyDescent="0.25">
      <c r="A168" s="107" t="s">
        <v>358</v>
      </c>
      <c r="B168" s="106" t="s">
        <v>332</v>
      </c>
      <c r="C168" s="106" t="s">
        <v>23</v>
      </c>
      <c r="D168" s="106" t="s">
        <v>298</v>
      </c>
      <c r="E168" s="106" t="s">
        <v>300</v>
      </c>
      <c r="F168" s="106"/>
      <c r="G168" s="109">
        <v>30000</v>
      </c>
      <c r="H168" s="109">
        <v>30000</v>
      </c>
    </row>
    <row r="169" spans="1:8" outlineLevel="4" x14ac:dyDescent="0.25">
      <c r="A169" s="107" t="s">
        <v>363</v>
      </c>
      <c r="B169" s="106" t="s">
        <v>332</v>
      </c>
      <c r="C169" s="106" t="s">
        <v>23</v>
      </c>
      <c r="D169" s="106" t="s">
        <v>307</v>
      </c>
      <c r="E169" s="106" t="s">
        <v>305</v>
      </c>
      <c r="F169" s="106"/>
      <c r="G169" s="109">
        <v>633211.94999999995</v>
      </c>
      <c r="H169" s="109">
        <v>633211.64</v>
      </c>
    </row>
    <row r="170" spans="1:8" ht="33.75" customHeight="1" outlineLevel="4" x14ac:dyDescent="0.25">
      <c r="A170" s="107" t="s">
        <v>368</v>
      </c>
      <c r="B170" s="106" t="s">
        <v>332</v>
      </c>
      <c r="C170" s="106" t="s">
        <v>23</v>
      </c>
      <c r="D170" s="106" t="s">
        <v>314</v>
      </c>
      <c r="E170" s="106" t="s">
        <v>315</v>
      </c>
      <c r="F170" s="106"/>
      <c r="G170" s="109">
        <v>9500</v>
      </c>
      <c r="H170" s="109">
        <v>9500</v>
      </c>
    </row>
    <row r="171" spans="1:8" ht="33" customHeight="1" x14ac:dyDescent="0.25">
      <c r="A171" s="107" t="s">
        <v>374</v>
      </c>
      <c r="B171" s="106" t="s">
        <v>332</v>
      </c>
      <c r="C171" s="106" t="s">
        <v>23</v>
      </c>
      <c r="D171" s="106" t="s">
        <v>314</v>
      </c>
      <c r="E171" s="106" t="s">
        <v>328</v>
      </c>
      <c r="F171" s="106"/>
      <c r="G171" s="109">
        <v>2.83</v>
      </c>
      <c r="H171" s="109">
        <v>2.83</v>
      </c>
    </row>
    <row r="172" spans="1:8" ht="47.25" x14ac:dyDescent="0.25">
      <c r="A172" s="107" t="s">
        <v>256</v>
      </c>
      <c r="B172" s="106" t="s">
        <v>332</v>
      </c>
      <c r="C172" s="106" t="s">
        <v>145</v>
      </c>
      <c r="D172" s="106" t="s">
        <v>289</v>
      </c>
      <c r="E172" s="106" t="s">
        <v>289</v>
      </c>
      <c r="F172" s="106"/>
      <c r="G172" s="112">
        <v>1460858.14</v>
      </c>
      <c r="H172" s="112">
        <v>1408550.33</v>
      </c>
    </row>
    <row r="173" spans="1:8" x14ac:dyDescent="0.25">
      <c r="A173" s="107" t="s">
        <v>356</v>
      </c>
      <c r="B173" s="106" t="s">
        <v>332</v>
      </c>
      <c r="C173" s="106" t="s">
        <v>145</v>
      </c>
      <c r="D173" s="106" t="s">
        <v>349</v>
      </c>
      <c r="E173" s="106" t="s">
        <v>295</v>
      </c>
      <c r="F173" s="106"/>
      <c r="G173" s="109">
        <v>397092.69</v>
      </c>
      <c r="H173" s="109">
        <v>397092.69</v>
      </c>
    </row>
    <row r="174" spans="1:8" x14ac:dyDescent="0.25">
      <c r="A174" s="107" t="s">
        <v>357</v>
      </c>
      <c r="B174" s="106" t="s">
        <v>332</v>
      </c>
      <c r="C174" s="106" t="s">
        <v>145</v>
      </c>
      <c r="D174" s="106" t="s">
        <v>351</v>
      </c>
      <c r="E174" s="106" t="s">
        <v>297</v>
      </c>
      <c r="F174" s="106"/>
      <c r="G174" s="109">
        <v>119921.39</v>
      </c>
      <c r="H174" s="109">
        <v>119921.39</v>
      </c>
    </row>
    <row r="175" spans="1:8" ht="47.25" x14ac:dyDescent="0.25">
      <c r="A175" s="107" t="s">
        <v>404</v>
      </c>
      <c r="B175" s="106" t="s">
        <v>332</v>
      </c>
      <c r="C175" s="106" t="s">
        <v>145</v>
      </c>
      <c r="D175" s="106" t="s">
        <v>298</v>
      </c>
      <c r="E175" s="106" t="s">
        <v>397</v>
      </c>
      <c r="F175" s="106"/>
      <c r="G175" s="109">
        <v>1120</v>
      </c>
      <c r="H175" s="109">
        <v>1120</v>
      </c>
    </row>
    <row r="176" spans="1:8" ht="18" customHeight="1" x14ac:dyDescent="0.25">
      <c r="A176" s="107" t="s">
        <v>359</v>
      </c>
      <c r="B176" s="106" t="s">
        <v>332</v>
      </c>
      <c r="C176" s="106" t="s">
        <v>145</v>
      </c>
      <c r="D176" s="106" t="s">
        <v>298</v>
      </c>
      <c r="E176" s="106" t="s">
        <v>299</v>
      </c>
      <c r="F176" s="106"/>
      <c r="G176" s="109">
        <v>942724.06</v>
      </c>
      <c r="H176" s="109">
        <v>890416.25</v>
      </c>
    </row>
    <row r="177" spans="1:8" ht="47.25" x14ac:dyDescent="0.25">
      <c r="A177" s="107" t="s">
        <v>516</v>
      </c>
      <c r="B177" s="106" t="s">
        <v>332</v>
      </c>
      <c r="C177" s="106" t="s">
        <v>508</v>
      </c>
      <c r="D177" s="106" t="s">
        <v>289</v>
      </c>
      <c r="E177" s="106" t="s">
        <v>289</v>
      </c>
      <c r="F177" s="106"/>
      <c r="G177" s="112">
        <v>80000</v>
      </c>
      <c r="H177" s="112">
        <v>80000</v>
      </c>
    </row>
    <row r="178" spans="1:8" x14ac:dyDescent="0.25">
      <c r="A178" s="107" t="s">
        <v>359</v>
      </c>
      <c r="B178" s="106" t="s">
        <v>332</v>
      </c>
      <c r="C178" s="106" t="s">
        <v>508</v>
      </c>
      <c r="D178" s="106" t="s">
        <v>298</v>
      </c>
      <c r="E178" s="106" t="s">
        <v>299</v>
      </c>
      <c r="F178" s="106" t="s">
        <v>496</v>
      </c>
      <c r="G178" s="109">
        <v>80000</v>
      </c>
      <c r="H178" s="109">
        <v>80000</v>
      </c>
    </row>
    <row r="179" spans="1:8" ht="31.5" x14ac:dyDescent="0.25">
      <c r="A179" s="107" t="s">
        <v>257</v>
      </c>
      <c r="B179" s="106" t="s">
        <v>332</v>
      </c>
      <c r="C179" s="106" t="s">
        <v>24</v>
      </c>
      <c r="D179" s="106" t="s">
        <v>289</v>
      </c>
      <c r="E179" s="106" t="s">
        <v>289</v>
      </c>
      <c r="F179" s="106"/>
      <c r="G179" s="112">
        <v>463450</v>
      </c>
      <c r="H179" s="112">
        <v>463450</v>
      </c>
    </row>
    <row r="180" spans="1:8" x14ac:dyDescent="0.25">
      <c r="A180" s="107" t="s">
        <v>359</v>
      </c>
      <c r="B180" s="106" t="s">
        <v>332</v>
      </c>
      <c r="C180" s="106" t="s">
        <v>24</v>
      </c>
      <c r="D180" s="106" t="s">
        <v>298</v>
      </c>
      <c r="E180" s="106" t="s">
        <v>299</v>
      </c>
      <c r="F180" s="106"/>
      <c r="G180" s="109">
        <v>400400</v>
      </c>
      <c r="H180" s="109">
        <v>400400</v>
      </c>
    </row>
    <row r="181" spans="1:8" ht="18" customHeight="1" x14ac:dyDescent="0.25">
      <c r="A181" s="107" t="s">
        <v>522</v>
      </c>
      <c r="B181" s="106" t="s">
        <v>332</v>
      </c>
      <c r="C181" s="106" t="s">
        <v>24</v>
      </c>
      <c r="D181" s="106" t="s">
        <v>298</v>
      </c>
      <c r="E181" s="106" t="s">
        <v>509</v>
      </c>
      <c r="F181" s="106"/>
      <c r="G181" s="109">
        <v>9750</v>
      </c>
      <c r="H181" s="109">
        <v>9750</v>
      </c>
    </row>
    <row r="182" spans="1:8" ht="31.5" x14ac:dyDescent="0.25">
      <c r="A182" s="107" t="s">
        <v>358</v>
      </c>
      <c r="B182" s="106" t="s">
        <v>332</v>
      </c>
      <c r="C182" s="106" t="s">
        <v>24</v>
      </c>
      <c r="D182" s="106" t="s">
        <v>298</v>
      </c>
      <c r="E182" s="106" t="s">
        <v>300</v>
      </c>
      <c r="F182" s="106"/>
      <c r="G182" s="109">
        <v>8300</v>
      </c>
      <c r="H182" s="109">
        <v>8300</v>
      </c>
    </row>
    <row r="183" spans="1:8" ht="31.5" x14ac:dyDescent="0.25">
      <c r="A183" s="107" t="s">
        <v>367</v>
      </c>
      <c r="B183" s="106" t="s">
        <v>332</v>
      </c>
      <c r="C183" s="106" t="s">
        <v>24</v>
      </c>
      <c r="D183" s="106" t="s">
        <v>298</v>
      </c>
      <c r="E183" s="106" t="s">
        <v>312</v>
      </c>
      <c r="F183" s="106"/>
      <c r="G183" s="109">
        <v>45000</v>
      </c>
      <c r="H183" s="109">
        <v>45000</v>
      </c>
    </row>
    <row r="184" spans="1:8" ht="47.25" x14ac:dyDescent="0.25">
      <c r="A184" s="105" t="s">
        <v>384</v>
      </c>
      <c r="B184" s="123" t="s">
        <v>290</v>
      </c>
      <c r="C184" s="123" t="s">
        <v>291</v>
      </c>
      <c r="D184" s="123" t="s">
        <v>289</v>
      </c>
      <c r="E184" s="123" t="s">
        <v>289</v>
      </c>
      <c r="F184" s="123"/>
      <c r="G184" s="108">
        <v>10468109.99</v>
      </c>
      <c r="H184" s="108">
        <v>10468109.050000001</v>
      </c>
    </row>
    <row r="185" spans="1:8" x14ac:dyDescent="0.25">
      <c r="A185" s="107" t="s">
        <v>376</v>
      </c>
      <c r="B185" s="106" t="s">
        <v>331</v>
      </c>
      <c r="C185" s="106" t="s">
        <v>291</v>
      </c>
      <c r="D185" s="106" t="s">
        <v>289</v>
      </c>
      <c r="E185" s="106" t="s">
        <v>289</v>
      </c>
      <c r="F185" s="106"/>
      <c r="G185" s="112">
        <v>10468109.99</v>
      </c>
      <c r="H185" s="112">
        <v>10468109.050000001</v>
      </c>
    </row>
    <row r="186" spans="1:8" x14ac:dyDescent="0.25">
      <c r="A186" s="107" t="s">
        <v>57</v>
      </c>
      <c r="B186" s="106" t="s">
        <v>332</v>
      </c>
      <c r="C186" s="106" t="s">
        <v>291</v>
      </c>
      <c r="D186" s="106" t="s">
        <v>289</v>
      </c>
      <c r="E186" s="106" t="s">
        <v>289</v>
      </c>
      <c r="F186" s="106"/>
      <c r="G186" s="112">
        <v>10468109.99</v>
      </c>
      <c r="H186" s="112">
        <v>10468109.050000001</v>
      </c>
    </row>
    <row r="187" spans="1:8" ht="31.5" x14ac:dyDescent="0.25">
      <c r="A187" s="107" t="s">
        <v>255</v>
      </c>
      <c r="B187" s="106" t="s">
        <v>332</v>
      </c>
      <c r="C187" s="106" t="s">
        <v>23</v>
      </c>
      <c r="D187" s="106" t="s">
        <v>289</v>
      </c>
      <c r="E187" s="106" t="s">
        <v>289</v>
      </c>
      <c r="F187" s="106"/>
      <c r="G187" s="112">
        <v>4749220.49</v>
      </c>
      <c r="H187" s="112">
        <v>4749219.55</v>
      </c>
    </row>
    <row r="188" spans="1:8" x14ac:dyDescent="0.25">
      <c r="A188" s="107" t="s">
        <v>356</v>
      </c>
      <c r="B188" s="106" t="s">
        <v>332</v>
      </c>
      <c r="C188" s="106" t="s">
        <v>23</v>
      </c>
      <c r="D188" s="106" t="s">
        <v>349</v>
      </c>
      <c r="E188" s="106" t="s">
        <v>295</v>
      </c>
      <c r="F188" s="106"/>
      <c r="G188" s="109">
        <v>2997574.78</v>
      </c>
      <c r="H188" s="109">
        <v>2997574.78</v>
      </c>
    </row>
    <row r="189" spans="1:8" ht="31.5" x14ac:dyDescent="0.25">
      <c r="A189" s="107" t="s">
        <v>360</v>
      </c>
      <c r="B189" s="106" t="s">
        <v>332</v>
      </c>
      <c r="C189" s="106" t="s">
        <v>23</v>
      </c>
      <c r="D189" s="106" t="s">
        <v>349</v>
      </c>
      <c r="E189" s="106" t="s">
        <v>302</v>
      </c>
      <c r="F189" s="106"/>
      <c r="G189" s="109">
        <v>24509.59</v>
      </c>
      <c r="H189" s="109">
        <v>24509.59</v>
      </c>
    </row>
    <row r="190" spans="1:8" x14ac:dyDescent="0.25">
      <c r="A190" s="107" t="s">
        <v>357</v>
      </c>
      <c r="B190" s="106" t="s">
        <v>332</v>
      </c>
      <c r="C190" s="106" t="s">
        <v>23</v>
      </c>
      <c r="D190" s="106" t="s">
        <v>351</v>
      </c>
      <c r="E190" s="106" t="s">
        <v>297</v>
      </c>
      <c r="F190" s="106"/>
      <c r="G190" s="109">
        <v>898020.48</v>
      </c>
      <c r="H190" s="109">
        <v>898019.54</v>
      </c>
    </row>
    <row r="191" spans="1:8" x14ac:dyDescent="0.25">
      <c r="A191" s="107" t="s">
        <v>361</v>
      </c>
      <c r="B191" s="106" t="s">
        <v>332</v>
      </c>
      <c r="C191" s="106" t="s">
        <v>23</v>
      </c>
      <c r="D191" s="106" t="s">
        <v>298</v>
      </c>
      <c r="E191" s="106" t="s">
        <v>303</v>
      </c>
      <c r="F191" s="106"/>
      <c r="G191" s="109">
        <v>30917.39</v>
      </c>
      <c r="H191" s="109">
        <v>30917.39</v>
      </c>
    </row>
    <row r="192" spans="1:8" x14ac:dyDescent="0.25">
      <c r="A192" s="107" t="s">
        <v>363</v>
      </c>
      <c r="B192" s="106" t="s">
        <v>332</v>
      </c>
      <c r="C192" s="106" t="s">
        <v>23</v>
      </c>
      <c r="D192" s="106" t="s">
        <v>298</v>
      </c>
      <c r="E192" s="106" t="s">
        <v>305</v>
      </c>
      <c r="F192" s="106"/>
      <c r="G192" s="109">
        <v>6261.12</v>
      </c>
      <c r="H192" s="109">
        <v>6261.12</v>
      </c>
    </row>
    <row r="193" spans="1:8" x14ac:dyDescent="0.25">
      <c r="A193" s="107" t="s">
        <v>364</v>
      </c>
      <c r="B193" s="106" t="s">
        <v>332</v>
      </c>
      <c r="C193" s="106" t="s">
        <v>23</v>
      </c>
      <c r="D193" s="106" t="s">
        <v>298</v>
      </c>
      <c r="E193" s="106" t="s">
        <v>306</v>
      </c>
      <c r="F193" s="106"/>
      <c r="G193" s="109">
        <v>91088.89</v>
      </c>
      <c r="H193" s="109">
        <v>91088.89</v>
      </c>
    </row>
    <row r="194" spans="1:8" x14ac:dyDescent="0.25">
      <c r="A194" s="107" t="s">
        <v>359</v>
      </c>
      <c r="B194" s="106" t="s">
        <v>332</v>
      </c>
      <c r="C194" s="106" t="s">
        <v>23</v>
      </c>
      <c r="D194" s="106" t="s">
        <v>298</v>
      </c>
      <c r="E194" s="106" t="s">
        <v>299</v>
      </c>
      <c r="F194" s="106"/>
      <c r="G194" s="109">
        <v>374719.49</v>
      </c>
      <c r="H194" s="109">
        <v>374719.49</v>
      </c>
    </row>
    <row r="195" spans="1:8" x14ac:dyDescent="0.25">
      <c r="A195" s="107" t="s">
        <v>365</v>
      </c>
      <c r="B195" s="106" t="s">
        <v>332</v>
      </c>
      <c r="C195" s="106" t="s">
        <v>23</v>
      </c>
      <c r="D195" s="106" t="s">
        <v>298</v>
      </c>
      <c r="E195" s="106" t="s">
        <v>242</v>
      </c>
      <c r="F195" s="106"/>
      <c r="G195" s="109">
        <v>12000</v>
      </c>
      <c r="H195" s="109">
        <v>12000</v>
      </c>
    </row>
    <row r="196" spans="1:8" ht="31.5" x14ac:dyDescent="0.25">
      <c r="A196" s="107" t="s">
        <v>358</v>
      </c>
      <c r="B196" s="106" t="s">
        <v>332</v>
      </c>
      <c r="C196" s="106" t="s">
        <v>23</v>
      </c>
      <c r="D196" s="106" t="s">
        <v>298</v>
      </c>
      <c r="E196" s="106" t="s">
        <v>300</v>
      </c>
      <c r="F196" s="106"/>
      <c r="G196" s="109">
        <v>9030</v>
      </c>
      <c r="H196" s="109">
        <v>9030</v>
      </c>
    </row>
    <row r="197" spans="1:8" x14ac:dyDescent="0.25">
      <c r="A197" s="107" t="s">
        <v>363</v>
      </c>
      <c r="B197" s="106" t="s">
        <v>332</v>
      </c>
      <c r="C197" s="106" t="s">
        <v>23</v>
      </c>
      <c r="D197" s="106" t="s">
        <v>307</v>
      </c>
      <c r="E197" s="106" t="s">
        <v>305</v>
      </c>
      <c r="F197" s="106"/>
      <c r="G197" s="109">
        <v>305090.98</v>
      </c>
      <c r="H197" s="109">
        <v>305090.98</v>
      </c>
    </row>
    <row r="198" spans="1:8" ht="33.75" customHeight="1" x14ac:dyDescent="0.25">
      <c r="A198" s="107" t="s">
        <v>374</v>
      </c>
      <c r="B198" s="106" t="s">
        <v>332</v>
      </c>
      <c r="C198" s="106" t="s">
        <v>23</v>
      </c>
      <c r="D198" s="106" t="s">
        <v>314</v>
      </c>
      <c r="E198" s="106" t="s">
        <v>328</v>
      </c>
      <c r="F198" s="106"/>
      <c r="G198" s="109">
        <v>7.77</v>
      </c>
      <c r="H198" s="109">
        <v>7.77</v>
      </c>
    </row>
    <row r="199" spans="1:8" x14ac:dyDescent="0.25">
      <c r="A199" s="107" t="s">
        <v>523</v>
      </c>
      <c r="B199" s="106" t="s">
        <v>332</v>
      </c>
      <c r="C199" s="106" t="s">
        <v>510</v>
      </c>
      <c r="D199" s="106" t="s">
        <v>289</v>
      </c>
      <c r="E199" s="106" t="s">
        <v>289</v>
      </c>
      <c r="F199" s="106"/>
      <c r="G199" s="112">
        <v>5000000</v>
      </c>
      <c r="H199" s="112">
        <v>5000000</v>
      </c>
    </row>
    <row r="200" spans="1:8" x14ac:dyDescent="0.25">
      <c r="A200" s="107" t="s">
        <v>364</v>
      </c>
      <c r="B200" s="106" t="s">
        <v>332</v>
      </c>
      <c r="C200" s="106" t="s">
        <v>510</v>
      </c>
      <c r="D200" s="106" t="s">
        <v>298</v>
      </c>
      <c r="E200" s="106" t="s">
        <v>306</v>
      </c>
      <c r="F200" s="106" t="s">
        <v>511</v>
      </c>
      <c r="G200" s="109">
        <v>1479837.39</v>
      </c>
      <c r="H200" s="109">
        <v>1479837.39</v>
      </c>
    </row>
    <row r="201" spans="1:8" x14ac:dyDescent="0.25">
      <c r="A201" s="107" t="s">
        <v>359</v>
      </c>
      <c r="B201" s="106" t="s">
        <v>332</v>
      </c>
      <c r="C201" s="106" t="s">
        <v>510</v>
      </c>
      <c r="D201" s="106" t="s">
        <v>298</v>
      </c>
      <c r="E201" s="106" t="s">
        <v>299</v>
      </c>
      <c r="F201" s="106" t="s">
        <v>511</v>
      </c>
      <c r="G201" s="109">
        <v>114000</v>
      </c>
      <c r="H201" s="109">
        <v>114000</v>
      </c>
    </row>
    <row r="202" spans="1:8" x14ac:dyDescent="0.25">
      <c r="A202" s="107" t="s">
        <v>365</v>
      </c>
      <c r="B202" s="106" t="s">
        <v>332</v>
      </c>
      <c r="C202" s="106" t="s">
        <v>510</v>
      </c>
      <c r="D202" s="106" t="s">
        <v>298</v>
      </c>
      <c r="E202" s="106" t="s">
        <v>242</v>
      </c>
      <c r="F202" s="106" t="s">
        <v>511</v>
      </c>
      <c r="G202" s="109">
        <v>3406162.61</v>
      </c>
      <c r="H202" s="109">
        <v>3406162.61</v>
      </c>
    </row>
    <row r="203" spans="1:8" ht="31.5" x14ac:dyDescent="0.25">
      <c r="A203" s="107" t="s">
        <v>257</v>
      </c>
      <c r="B203" s="106" t="s">
        <v>332</v>
      </c>
      <c r="C203" s="106" t="s">
        <v>24</v>
      </c>
      <c r="D203" s="106" t="s">
        <v>289</v>
      </c>
      <c r="E203" s="106" t="s">
        <v>289</v>
      </c>
      <c r="F203" s="106"/>
      <c r="G203" s="112">
        <v>10000</v>
      </c>
      <c r="H203" s="112">
        <v>10000</v>
      </c>
    </row>
    <row r="204" spans="1:8" ht="31.5" x14ac:dyDescent="0.25">
      <c r="A204" s="107" t="s">
        <v>367</v>
      </c>
      <c r="B204" s="106" t="s">
        <v>332</v>
      </c>
      <c r="C204" s="106" t="s">
        <v>24</v>
      </c>
      <c r="D204" s="106" t="s">
        <v>298</v>
      </c>
      <c r="E204" s="106" t="s">
        <v>312</v>
      </c>
      <c r="F204" s="106"/>
      <c r="G204" s="109">
        <v>10000</v>
      </c>
      <c r="H204" s="109">
        <v>10000</v>
      </c>
    </row>
    <row r="205" spans="1:8" x14ac:dyDescent="0.25">
      <c r="A205" s="107" t="s">
        <v>520</v>
      </c>
      <c r="B205" s="106" t="s">
        <v>332</v>
      </c>
      <c r="C205" s="106" t="s">
        <v>333</v>
      </c>
      <c r="D205" s="106" t="s">
        <v>289</v>
      </c>
      <c r="E205" s="106" t="s">
        <v>289</v>
      </c>
      <c r="F205" s="106"/>
      <c r="G205" s="112">
        <v>708889.5</v>
      </c>
      <c r="H205" s="112">
        <v>708889.5</v>
      </c>
    </row>
    <row r="206" spans="1:8" x14ac:dyDescent="0.25">
      <c r="A206" s="107" t="s">
        <v>364</v>
      </c>
      <c r="B206" s="106" t="s">
        <v>332</v>
      </c>
      <c r="C206" s="106" t="s">
        <v>333</v>
      </c>
      <c r="D206" s="106" t="s">
        <v>298</v>
      </c>
      <c r="E206" s="106" t="s">
        <v>306</v>
      </c>
      <c r="F206" s="106" t="s">
        <v>505</v>
      </c>
      <c r="G206" s="109">
        <v>341213.74</v>
      </c>
      <c r="H206" s="109">
        <v>341213.74</v>
      </c>
    </row>
    <row r="207" spans="1:8" x14ac:dyDescent="0.25">
      <c r="A207" s="107" t="s">
        <v>359</v>
      </c>
      <c r="B207" s="106" t="s">
        <v>332</v>
      </c>
      <c r="C207" s="106" t="s">
        <v>333</v>
      </c>
      <c r="D207" s="106" t="s">
        <v>298</v>
      </c>
      <c r="E207" s="106" t="s">
        <v>299</v>
      </c>
      <c r="F207" s="106" t="s">
        <v>505</v>
      </c>
      <c r="G207" s="109">
        <v>102441.01</v>
      </c>
      <c r="H207" s="109">
        <v>102441.01</v>
      </c>
    </row>
    <row r="208" spans="1:8" x14ac:dyDescent="0.25">
      <c r="A208" s="107" t="s">
        <v>364</v>
      </c>
      <c r="B208" s="106" t="s">
        <v>332</v>
      </c>
      <c r="C208" s="106" t="s">
        <v>333</v>
      </c>
      <c r="D208" s="106" t="s">
        <v>298</v>
      </c>
      <c r="E208" s="106" t="s">
        <v>306</v>
      </c>
      <c r="F208" s="106" t="s">
        <v>10</v>
      </c>
      <c r="G208" s="109">
        <v>229675.76</v>
      </c>
      <c r="H208" s="109">
        <v>229675.76</v>
      </c>
    </row>
    <row r="209" spans="1:8" x14ac:dyDescent="0.25">
      <c r="A209" s="132" t="s">
        <v>359</v>
      </c>
      <c r="B209" s="133" t="s">
        <v>332</v>
      </c>
      <c r="C209" s="133" t="s">
        <v>333</v>
      </c>
      <c r="D209" s="133" t="s">
        <v>298</v>
      </c>
      <c r="E209" s="133" t="s">
        <v>299</v>
      </c>
      <c r="F209" s="133" t="s">
        <v>10</v>
      </c>
      <c r="G209" s="134">
        <v>35558.99</v>
      </c>
      <c r="H209" s="134">
        <v>35558.99</v>
      </c>
    </row>
    <row r="210" spans="1:8" s="66" customFormat="1" x14ac:dyDescent="0.25">
      <c r="A210" s="84" t="s">
        <v>526</v>
      </c>
      <c r="B210" s="84"/>
      <c r="C210" s="84"/>
      <c r="D210" s="84"/>
      <c r="E210" s="84"/>
      <c r="F210" s="135"/>
      <c r="G210" s="110">
        <f>G6+G154+G184</f>
        <v>93730201.140000001</v>
      </c>
      <c r="H210" s="110">
        <f>H6+H154+H184</f>
        <v>92431477.030000001</v>
      </c>
    </row>
  </sheetData>
  <mergeCells count="11">
    <mergeCell ref="H4:H5"/>
    <mergeCell ref="A2:H2"/>
    <mergeCell ref="G3:H3"/>
    <mergeCell ref="D1:G1"/>
    <mergeCell ref="G4:G5"/>
    <mergeCell ref="F4:F5"/>
    <mergeCell ref="E4:E5"/>
    <mergeCell ref="D4:D5"/>
    <mergeCell ref="A4:A5"/>
    <mergeCell ref="B4:B5"/>
    <mergeCell ref="C4:C5"/>
  </mergeCells>
  <pageMargins left="0.59055118110236227" right="0.39370078740157483" top="0.39370078740157483" bottom="0.39370078740157483" header="0" footer="0"/>
  <pageSetup paperSize="9" scale="78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174"/>
  <sheetViews>
    <sheetView tabSelected="1" topLeftCell="A152" zoomScaleNormal="100" workbookViewId="0">
      <selection activeCell="G175" sqref="G175"/>
    </sheetView>
  </sheetViews>
  <sheetFormatPr defaultColWidth="8.85546875" defaultRowHeight="15.75" x14ac:dyDescent="0.25"/>
  <cols>
    <col min="1" max="1" width="49.28515625" style="67" customWidth="1"/>
    <col min="2" max="2" width="15.140625" style="97" customWidth="1"/>
    <col min="3" max="3" width="7.42578125" style="64" customWidth="1"/>
    <col min="4" max="4" width="17.28515625" style="101" customWidth="1"/>
    <col min="5" max="5" width="17.42578125" style="64" customWidth="1"/>
    <col min="6" max="6" width="10.140625" style="64" customWidth="1"/>
    <col min="7" max="7" width="13.85546875" style="101" bestFit="1" customWidth="1"/>
    <col min="8" max="8" width="16" style="101" customWidth="1"/>
    <col min="9" max="9" width="12.7109375" style="101" bestFit="1" customWidth="1"/>
    <col min="10" max="10" width="12.7109375" style="64" bestFit="1" customWidth="1"/>
    <col min="11" max="11" width="8.85546875" style="64"/>
    <col min="12" max="12" width="15" style="64" customWidth="1"/>
    <col min="13" max="16384" width="8.85546875" style="64"/>
  </cols>
  <sheetData>
    <row r="1" spans="1:25" ht="78.75" customHeight="1" x14ac:dyDescent="0.25">
      <c r="D1" s="136" t="s">
        <v>459</v>
      </c>
      <c r="E1" s="136"/>
      <c r="F1" s="136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</row>
    <row r="3" spans="1:25" ht="56.25" customHeight="1" x14ac:dyDescent="0.25">
      <c r="A3" s="153" t="s">
        <v>524</v>
      </c>
      <c r="B3" s="153"/>
      <c r="C3" s="153"/>
      <c r="D3" s="153"/>
      <c r="E3" s="153"/>
      <c r="F3" s="153"/>
    </row>
    <row r="4" spans="1:25" ht="12.75" customHeight="1" x14ac:dyDescent="0.25">
      <c r="A4" s="68"/>
      <c r="B4" s="98"/>
      <c r="C4" s="69"/>
      <c r="D4" s="118"/>
      <c r="F4" s="56" t="s">
        <v>156</v>
      </c>
    </row>
    <row r="5" spans="1:25" ht="26.25" customHeight="1" x14ac:dyDescent="0.25">
      <c r="A5" s="72" t="s">
        <v>0</v>
      </c>
      <c r="B5" s="72" t="s">
        <v>1</v>
      </c>
      <c r="C5" s="72" t="s">
        <v>2</v>
      </c>
      <c r="D5" s="72" t="s">
        <v>158</v>
      </c>
      <c r="E5" s="72" t="s">
        <v>70</v>
      </c>
      <c r="F5" s="72" t="s">
        <v>157</v>
      </c>
    </row>
    <row r="6" spans="1:25" ht="25.5" x14ac:dyDescent="0.25">
      <c r="A6" s="74" t="s">
        <v>170</v>
      </c>
      <c r="B6" s="127" t="s">
        <v>171</v>
      </c>
      <c r="C6" s="75"/>
      <c r="D6" s="76">
        <f>D7+D11+D15</f>
        <v>549597.78</v>
      </c>
      <c r="E6" s="76">
        <f>E7+E11+E15</f>
        <v>549597.78</v>
      </c>
      <c r="F6" s="77">
        <f>E6/D6*100</f>
        <v>100</v>
      </c>
    </row>
    <row r="7" spans="1:25" x14ac:dyDescent="0.25">
      <c r="A7" s="60" t="s">
        <v>60</v>
      </c>
      <c r="B7" s="128" t="s">
        <v>172</v>
      </c>
      <c r="C7" s="61"/>
      <c r="D7" s="62">
        <f t="shared" ref="D7:E9" si="0">D8</f>
        <v>170124.12</v>
      </c>
      <c r="E7" s="62">
        <f t="shared" si="0"/>
        <v>170124.12</v>
      </c>
      <c r="F7" s="62">
        <f t="shared" ref="F7:F49" si="1">E7/D7*100</f>
        <v>100</v>
      </c>
    </row>
    <row r="8" spans="1:25" ht="25.5" x14ac:dyDescent="0.25">
      <c r="A8" s="60" t="s">
        <v>258</v>
      </c>
      <c r="B8" s="129" t="s">
        <v>17</v>
      </c>
      <c r="C8" s="61"/>
      <c r="D8" s="62">
        <f t="shared" si="0"/>
        <v>170124.12</v>
      </c>
      <c r="E8" s="62">
        <f t="shared" si="0"/>
        <v>170124.12</v>
      </c>
      <c r="F8" s="62">
        <f t="shared" si="1"/>
        <v>100</v>
      </c>
    </row>
    <row r="9" spans="1:25" ht="15" customHeight="1" x14ac:dyDescent="0.25">
      <c r="A9" s="71" t="s">
        <v>249</v>
      </c>
      <c r="B9" s="129" t="s">
        <v>17</v>
      </c>
      <c r="C9" s="61">
        <v>300</v>
      </c>
      <c r="D9" s="62">
        <f t="shared" si="0"/>
        <v>170124.12</v>
      </c>
      <c r="E9" s="62">
        <f t="shared" si="0"/>
        <v>170124.12</v>
      </c>
      <c r="F9" s="62">
        <f t="shared" si="1"/>
        <v>100</v>
      </c>
    </row>
    <row r="10" spans="1:25" ht="30" x14ac:dyDescent="0.25">
      <c r="A10" s="71" t="s">
        <v>259</v>
      </c>
      <c r="B10" s="129" t="s">
        <v>17</v>
      </c>
      <c r="C10" s="61">
        <v>310</v>
      </c>
      <c r="D10" s="62">
        <v>170124.12</v>
      </c>
      <c r="E10" s="62">
        <v>170124.12</v>
      </c>
      <c r="F10" s="62">
        <f t="shared" si="1"/>
        <v>100</v>
      </c>
    </row>
    <row r="11" spans="1:25" x14ac:dyDescent="0.25">
      <c r="A11" s="60" t="s">
        <v>61</v>
      </c>
      <c r="B11" s="128" t="s">
        <v>173</v>
      </c>
      <c r="C11" s="61"/>
      <c r="D11" s="62">
        <f t="shared" ref="D11:E13" si="2">D12</f>
        <v>104070.43</v>
      </c>
      <c r="E11" s="62">
        <f t="shared" si="2"/>
        <v>104070.43</v>
      </c>
      <c r="F11" s="62">
        <f t="shared" si="1"/>
        <v>100</v>
      </c>
    </row>
    <row r="12" spans="1:25" ht="38.25" x14ac:dyDescent="0.25">
      <c r="A12" s="60" t="s">
        <v>271</v>
      </c>
      <c r="B12" s="129" t="s">
        <v>18</v>
      </c>
      <c r="C12" s="61"/>
      <c r="D12" s="62">
        <f t="shared" si="2"/>
        <v>104070.43</v>
      </c>
      <c r="E12" s="62">
        <f t="shared" si="2"/>
        <v>104070.43</v>
      </c>
      <c r="F12" s="62">
        <f t="shared" si="1"/>
        <v>100</v>
      </c>
    </row>
    <row r="13" spans="1:25" x14ac:dyDescent="0.25">
      <c r="A13" s="71" t="s">
        <v>246</v>
      </c>
      <c r="B13" s="129" t="s">
        <v>18</v>
      </c>
      <c r="C13" s="61">
        <v>500</v>
      </c>
      <c r="D13" s="62">
        <f t="shared" si="2"/>
        <v>104070.43</v>
      </c>
      <c r="E13" s="62">
        <f t="shared" si="2"/>
        <v>104070.43</v>
      </c>
      <c r="F13" s="62">
        <f t="shared" si="1"/>
        <v>100</v>
      </c>
    </row>
    <row r="14" spans="1:25" x14ac:dyDescent="0.25">
      <c r="A14" s="71" t="s">
        <v>105</v>
      </c>
      <c r="B14" s="129" t="s">
        <v>18</v>
      </c>
      <c r="C14" s="61">
        <v>540</v>
      </c>
      <c r="D14" s="62">
        <v>104070.43</v>
      </c>
      <c r="E14" s="62">
        <v>104070.43</v>
      </c>
      <c r="F14" s="62">
        <f t="shared" si="1"/>
        <v>100</v>
      </c>
    </row>
    <row r="15" spans="1:25" x14ac:dyDescent="0.25">
      <c r="A15" s="60" t="s">
        <v>63</v>
      </c>
      <c r="B15" s="128" t="s">
        <v>174</v>
      </c>
      <c r="C15" s="61"/>
      <c r="D15" s="62">
        <f>D16</f>
        <v>275403.23</v>
      </c>
      <c r="E15" s="62">
        <f>E16</f>
        <v>275403.23</v>
      </c>
      <c r="F15" s="62">
        <f t="shared" si="1"/>
        <v>100</v>
      </c>
    </row>
    <row r="16" spans="1:25" x14ac:dyDescent="0.25">
      <c r="A16" s="60" t="s">
        <v>260</v>
      </c>
      <c r="B16" s="129" t="s">
        <v>19</v>
      </c>
      <c r="C16" s="61"/>
      <c r="D16" s="62">
        <f>D17+D19</f>
        <v>275403.23</v>
      </c>
      <c r="E16" s="62">
        <f>E17+E19</f>
        <v>275403.23</v>
      </c>
      <c r="F16" s="62">
        <f>E16/D16*100</f>
        <v>100</v>
      </c>
    </row>
    <row r="17" spans="1:6" ht="15.75" customHeight="1" x14ac:dyDescent="0.25">
      <c r="A17" s="71" t="s">
        <v>249</v>
      </c>
      <c r="B17" s="129" t="s">
        <v>19</v>
      </c>
      <c r="C17" s="61">
        <v>300</v>
      </c>
      <c r="D17" s="62">
        <f>D18</f>
        <v>5750</v>
      </c>
      <c r="E17" s="62">
        <f>E18</f>
        <v>5750</v>
      </c>
      <c r="F17" s="62">
        <f t="shared" ref="F17:F18" si="3">E17/D17*100</f>
        <v>100</v>
      </c>
    </row>
    <row r="18" spans="1:6" ht="25.5" x14ac:dyDescent="0.25">
      <c r="A18" s="60" t="s">
        <v>402</v>
      </c>
      <c r="B18" s="129" t="s">
        <v>19</v>
      </c>
      <c r="C18" s="61">
        <v>321</v>
      </c>
      <c r="D18" s="62">
        <v>5750</v>
      </c>
      <c r="E18" s="62">
        <v>5750</v>
      </c>
      <c r="F18" s="62">
        <f t="shared" si="3"/>
        <v>100</v>
      </c>
    </row>
    <row r="19" spans="1:6" ht="32.25" customHeight="1" x14ac:dyDescent="0.25">
      <c r="A19" s="71" t="s">
        <v>261</v>
      </c>
      <c r="B19" s="129" t="s">
        <v>19</v>
      </c>
      <c r="C19" s="61">
        <v>600</v>
      </c>
      <c r="D19" s="63">
        <f>D20</f>
        <v>269653.23</v>
      </c>
      <c r="E19" s="63">
        <f>E20</f>
        <v>269653.23</v>
      </c>
      <c r="F19" s="62">
        <f t="shared" si="1"/>
        <v>100</v>
      </c>
    </row>
    <row r="20" spans="1:6" ht="45" x14ac:dyDescent="0.25">
      <c r="A20" s="71" t="s">
        <v>262</v>
      </c>
      <c r="B20" s="129" t="s">
        <v>19</v>
      </c>
      <c r="C20" s="61">
        <v>630</v>
      </c>
      <c r="D20" s="63">
        <v>269653.23</v>
      </c>
      <c r="E20" s="63">
        <v>269653.23</v>
      </c>
      <c r="F20" s="62">
        <f t="shared" si="1"/>
        <v>100</v>
      </c>
    </row>
    <row r="21" spans="1:6" ht="38.25" x14ac:dyDescent="0.25">
      <c r="A21" s="57" t="s">
        <v>448</v>
      </c>
      <c r="B21" s="127" t="s">
        <v>449</v>
      </c>
      <c r="C21" s="58"/>
      <c r="D21" s="80">
        <f>D22+D27+D32+D35+D45</f>
        <v>18617673</v>
      </c>
      <c r="E21" s="80">
        <f>E22+E27+E32+E35+E45</f>
        <v>17938849.030000001</v>
      </c>
      <c r="F21" s="59">
        <f>E21/D21*100</f>
        <v>96.353873172012428</v>
      </c>
    </row>
    <row r="22" spans="1:6" ht="38.25" x14ac:dyDescent="0.25">
      <c r="A22" s="60" t="s">
        <v>244</v>
      </c>
      <c r="B22" s="116" t="s">
        <v>490</v>
      </c>
      <c r="C22" s="61"/>
      <c r="D22" s="63">
        <f>D23+D25</f>
        <v>315415</v>
      </c>
      <c r="E22" s="63">
        <f>E23+E25</f>
        <v>115131.2</v>
      </c>
      <c r="F22" s="62">
        <f>E22/D22*100</f>
        <v>36.501498026409649</v>
      </c>
    </row>
    <row r="23" spans="1:6" ht="63.75" x14ac:dyDescent="0.25">
      <c r="A23" s="60" t="s">
        <v>159</v>
      </c>
      <c r="B23" s="116" t="s">
        <v>490</v>
      </c>
      <c r="C23" s="61">
        <v>100</v>
      </c>
      <c r="D23" s="62">
        <f>D24</f>
        <v>292415</v>
      </c>
      <c r="E23" s="62">
        <f>E24</f>
        <v>98431.2</v>
      </c>
      <c r="F23" s="62">
        <f t="shared" ref="F23:F26" si="4">E23/D23*100</f>
        <v>33.661474274575518</v>
      </c>
    </row>
    <row r="24" spans="1:6" ht="25.5" x14ac:dyDescent="0.25">
      <c r="A24" s="60" t="s">
        <v>160</v>
      </c>
      <c r="B24" s="116" t="s">
        <v>490</v>
      </c>
      <c r="C24" s="61">
        <v>120</v>
      </c>
      <c r="D24" s="62">
        <v>292415</v>
      </c>
      <c r="E24" s="62">
        <f>75600+22831.2</f>
        <v>98431.2</v>
      </c>
      <c r="F24" s="62">
        <f t="shared" si="4"/>
        <v>33.661474274575518</v>
      </c>
    </row>
    <row r="25" spans="1:6" ht="25.5" x14ac:dyDescent="0.25">
      <c r="A25" s="60" t="s">
        <v>161</v>
      </c>
      <c r="B25" s="116" t="s">
        <v>490</v>
      </c>
      <c r="C25" s="61">
        <v>200</v>
      </c>
      <c r="D25" s="62">
        <f>D26</f>
        <v>23000</v>
      </c>
      <c r="E25" s="62">
        <f>E26</f>
        <v>16700</v>
      </c>
      <c r="F25" s="62">
        <f t="shared" si="4"/>
        <v>72.608695652173921</v>
      </c>
    </row>
    <row r="26" spans="1:6" ht="25.5" x14ac:dyDescent="0.25">
      <c r="A26" s="60" t="s">
        <v>162</v>
      </c>
      <c r="B26" s="116" t="s">
        <v>490</v>
      </c>
      <c r="C26" s="61">
        <v>240</v>
      </c>
      <c r="D26" s="62">
        <v>23000</v>
      </c>
      <c r="E26" s="62">
        <v>16700</v>
      </c>
      <c r="F26" s="62">
        <f t="shared" si="4"/>
        <v>72.608695652173921</v>
      </c>
    </row>
    <row r="27" spans="1:6" ht="51" x14ac:dyDescent="0.25">
      <c r="A27" s="60" t="s">
        <v>37</v>
      </c>
      <c r="B27" s="116" t="s">
        <v>388</v>
      </c>
      <c r="C27" s="61"/>
      <c r="D27" s="62">
        <f>D28+D30</f>
        <v>14622084</v>
      </c>
      <c r="E27" s="62">
        <f>E28+E30</f>
        <v>14330519.720000001</v>
      </c>
      <c r="F27" s="62">
        <f t="shared" ref="F27:F47" si="5">E27/D27*100</f>
        <v>98.006000512649223</v>
      </c>
    </row>
    <row r="28" spans="1:6" ht="63.75" x14ac:dyDescent="0.25">
      <c r="A28" s="60" t="s">
        <v>159</v>
      </c>
      <c r="B28" s="116" t="s">
        <v>388</v>
      </c>
      <c r="C28" s="61">
        <v>100</v>
      </c>
      <c r="D28" s="62">
        <f>D29</f>
        <v>12626584</v>
      </c>
      <c r="E28" s="62">
        <f>E29</f>
        <v>12452692.24</v>
      </c>
      <c r="F28" s="62">
        <f t="shared" si="5"/>
        <v>98.622812314082736</v>
      </c>
    </row>
    <row r="29" spans="1:6" ht="25.5" x14ac:dyDescent="0.25">
      <c r="A29" s="60" t="s">
        <v>160</v>
      </c>
      <c r="B29" s="116" t="s">
        <v>388</v>
      </c>
      <c r="C29" s="61">
        <v>120</v>
      </c>
      <c r="D29" s="62">
        <v>12626584</v>
      </c>
      <c r="E29" s="62">
        <v>12452692.24</v>
      </c>
      <c r="F29" s="62">
        <f t="shared" si="5"/>
        <v>98.622812314082736</v>
      </c>
    </row>
    <row r="30" spans="1:6" ht="25.5" x14ac:dyDescent="0.25">
      <c r="A30" s="60" t="s">
        <v>161</v>
      </c>
      <c r="B30" s="116" t="s">
        <v>388</v>
      </c>
      <c r="C30" s="61">
        <v>200</v>
      </c>
      <c r="D30" s="63">
        <f>D31</f>
        <v>1995500</v>
      </c>
      <c r="E30" s="63">
        <f>E31</f>
        <v>1877827.48</v>
      </c>
      <c r="F30" s="62">
        <f t="shared" si="5"/>
        <v>94.10310598847407</v>
      </c>
    </row>
    <row r="31" spans="1:6" ht="25.5" x14ac:dyDescent="0.25">
      <c r="A31" s="60" t="s">
        <v>162</v>
      </c>
      <c r="B31" s="116" t="s">
        <v>388</v>
      </c>
      <c r="C31" s="61">
        <v>240</v>
      </c>
      <c r="D31" s="63">
        <v>1995500</v>
      </c>
      <c r="E31" s="63">
        <v>1877827.48</v>
      </c>
      <c r="F31" s="62">
        <f t="shared" si="5"/>
        <v>94.10310598847407</v>
      </c>
    </row>
    <row r="32" spans="1:6" ht="38.25" x14ac:dyDescent="0.25">
      <c r="A32" s="60" t="s">
        <v>276</v>
      </c>
      <c r="B32" s="116" t="s">
        <v>389</v>
      </c>
      <c r="C32" s="61"/>
      <c r="D32" s="62">
        <f>D33</f>
        <v>919673</v>
      </c>
      <c r="E32" s="62">
        <f>E33</f>
        <v>896917.66</v>
      </c>
      <c r="F32" s="62">
        <f t="shared" si="5"/>
        <v>97.525714030965361</v>
      </c>
    </row>
    <row r="33" spans="1:6" ht="63.75" x14ac:dyDescent="0.25">
      <c r="A33" s="60" t="s">
        <v>159</v>
      </c>
      <c r="B33" s="116" t="s">
        <v>389</v>
      </c>
      <c r="C33" s="61">
        <v>100</v>
      </c>
      <c r="D33" s="62">
        <f>D34</f>
        <v>919673</v>
      </c>
      <c r="E33" s="62">
        <f>E34</f>
        <v>896917.66</v>
      </c>
      <c r="F33" s="62">
        <f t="shared" si="5"/>
        <v>97.525714030965361</v>
      </c>
    </row>
    <row r="34" spans="1:6" ht="25.5" x14ac:dyDescent="0.25">
      <c r="A34" s="60" t="s">
        <v>160</v>
      </c>
      <c r="B34" s="116" t="s">
        <v>389</v>
      </c>
      <c r="C34" s="61">
        <v>120</v>
      </c>
      <c r="D34" s="62">
        <v>919673</v>
      </c>
      <c r="E34" s="62">
        <v>896917.66</v>
      </c>
      <c r="F34" s="62">
        <f t="shared" si="5"/>
        <v>97.525714030965361</v>
      </c>
    </row>
    <row r="35" spans="1:6" x14ac:dyDescent="0.25">
      <c r="A35" s="60" t="s">
        <v>248</v>
      </c>
      <c r="B35" s="116" t="s">
        <v>390</v>
      </c>
      <c r="C35" s="61"/>
      <c r="D35" s="62">
        <f>D36+D38+D40+D42</f>
        <v>2390501</v>
      </c>
      <c r="E35" s="62">
        <f>E36+E38+E40+E42</f>
        <v>2226280.4499999997</v>
      </c>
      <c r="F35" s="62">
        <f t="shared" si="5"/>
        <v>93.130287333073682</v>
      </c>
    </row>
    <row r="36" spans="1:6" ht="63.75" x14ac:dyDescent="0.25">
      <c r="A36" s="60" t="s">
        <v>159</v>
      </c>
      <c r="B36" s="116" t="s">
        <v>390</v>
      </c>
      <c r="C36" s="61">
        <v>100</v>
      </c>
      <c r="D36" s="62">
        <f>D37</f>
        <v>165786</v>
      </c>
      <c r="E36" s="62">
        <f>E37</f>
        <v>165786</v>
      </c>
      <c r="F36" s="62">
        <f t="shared" si="5"/>
        <v>100</v>
      </c>
    </row>
    <row r="37" spans="1:6" ht="25.5" x14ac:dyDescent="0.25">
      <c r="A37" s="60" t="s">
        <v>160</v>
      </c>
      <c r="B37" s="116" t="s">
        <v>390</v>
      </c>
      <c r="C37" s="61">
        <v>120</v>
      </c>
      <c r="D37" s="62">
        <f>127332+38454</f>
        <v>165786</v>
      </c>
      <c r="E37" s="62">
        <v>165786</v>
      </c>
      <c r="F37" s="62">
        <f t="shared" si="5"/>
        <v>100</v>
      </c>
    </row>
    <row r="38" spans="1:6" ht="25.5" x14ac:dyDescent="0.25">
      <c r="A38" s="60" t="s">
        <v>161</v>
      </c>
      <c r="B38" s="116" t="s">
        <v>390</v>
      </c>
      <c r="C38" s="61">
        <v>200</v>
      </c>
      <c r="D38" s="62">
        <f>D39</f>
        <v>2106714</v>
      </c>
      <c r="E38" s="62">
        <f>E39</f>
        <v>1977664.43</v>
      </c>
      <c r="F38" s="62">
        <f t="shared" si="5"/>
        <v>93.874366905047381</v>
      </c>
    </row>
    <row r="39" spans="1:6" ht="25.5" x14ac:dyDescent="0.25">
      <c r="A39" s="60" t="s">
        <v>162</v>
      </c>
      <c r="B39" s="116" t="s">
        <v>390</v>
      </c>
      <c r="C39" s="61">
        <v>240</v>
      </c>
      <c r="D39" s="62">
        <v>2106714</v>
      </c>
      <c r="E39" s="62">
        <v>1977664.43</v>
      </c>
      <c r="F39" s="62">
        <f t="shared" si="5"/>
        <v>93.874366905047381</v>
      </c>
    </row>
    <row r="40" spans="1:6" x14ac:dyDescent="0.25">
      <c r="A40" s="60" t="s">
        <v>165</v>
      </c>
      <c r="B40" s="116" t="s">
        <v>390</v>
      </c>
      <c r="C40" s="61">
        <v>300</v>
      </c>
      <c r="D40" s="62">
        <f>D41</f>
        <v>63830.98</v>
      </c>
      <c r="E40" s="62">
        <f>E41</f>
        <v>33500</v>
      </c>
      <c r="F40" s="62">
        <f t="shared" si="5"/>
        <v>52.482352613104169</v>
      </c>
    </row>
    <row r="41" spans="1:6" x14ac:dyDescent="0.25">
      <c r="A41" s="60" t="s">
        <v>277</v>
      </c>
      <c r="B41" s="116" t="s">
        <v>390</v>
      </c>
      <c r="C41" s="61" t="s">
        <v>5</v>
      </c>
      <c r="D41" s="63">
        <v>63830.98</v>
      </c>
      <c r="E41" s="63">
        <v>33500</v>
      </c>
      <c r="F41" s="62">
        <f t="shared" si="5"/>
        <v>52.482352613104169</v>
      </c>
    </row>
    <row r="42" spans="1:6" x14ac:dyDescent="0.25">
      <c r="A42" s="100" t="s">
        <v>163</v>
      </c>
      <c r="B42" s="116" t="s">
        <v>390</v>
      </c>
      <c r="C42" s="61">
        <v>800</v>
      </c>
      <c r="D42" s="63">
        <f>D43+D44</f>
        <v>54170.020000000004</v>
      </c>
      <c r="E42" s="63">
        <f>E43+E44</f>
        <v>49330.020000000004</v>
      </c>
      <c r="F42" s="62">
        <f t="shared" si="5"/>
        <v>91.065168519413504</v>
      </c>
    </row>
    <row r="43" spans="1:6" x14ac:dyDescent="0.25">
      <c r="A43" s="100" t="s">
        <v>450</v>
      </c>
      <c r="B43" s="116" t="s">
        <v>390</v>
      </c>
      <c r="C43" s="61">
        <v>830</v>
      </c>
      <c r="D43" s="63">
        <v>9170.02</v>
      </c>
      <c r="E43" s="63">
        <v>9170.02</v>
      </c>
      <c r="F43" s="62">
        <f t="shared" si="5"/>
        <v>100</v>
      </c>
    </row>
    <row r="44" spans="1:6" x14ac:dyDescent="0.25">
      <c r="A44" s="103" t="s">
        <v>164</v>
      </c>
      <c r="B44" s="116" t="s">
        <v>390</v>
      </c>
      <c r="C44" s="61">
        <v>850</v>
      </c>
      <c r="D44" s="63">
        <v>45000</v>
      </c>
      <c r="E44" s="63">
        <v>40160</v>
      </c>
      <c r="F44" s="62">
        <f t="shared" si="5"/>
        <v>89.244444444444454</v>
      </c>
    </row>
    <row r="45" spans="1:6" ht="25.5" x14ac:dyDescent="0.25">
      <c r="A45" s="103" t="s">
        <v>516</v>
      </c>
      <c r="B45" s="116" t="s">
        <v>495</v>
      </c>
      <c r="C45" s="61"/>
      <c r="D45" s="63">
        <f>D46</f>
        <v>370000</v>
      </c>
      <c r="E45" s="63">
        <f>E46</f>
        <v>370000</v>
      </c>
      <c r="F45" s="62">
        <f t="shared" si="5"/>
        <v>100</v>
      </c>
    </row>
    <row r="46" spans="1:6" ht="25.5" x14ac:dyDescent="0.25">
      <c r="A46" s="60" t="s">
        <v>161</v>
      </c>
      <c r="B46" s="116" t="s">
        <v>495</v>
      </c>
      <c r="C46" s="61">
        <v>200</v>
      </c>
      <c r="D46" s="63">
        <f>D47</f>
        <v>370000</v>
      </c>
      <c r="E46" s="63">
        <f>E47</f>
        <v>370000</v>
      </c>
      <c r="F46" s="62">
        <f t="shared" si="5"/>
        <v>100</v>
      </c>
    </row>
    <row r="47" spans="1:6" ht="25.5" x14ac:dyDescent="0.25">
      <c r="A47" s="60" t="s">
        <v>162</v>
      </c>
      <c r="B47" s="116" t="s">
        <v>495</v>
      </c>
      <c r="C47" s="61">
        <v>240</v>
      </c>
      <c r="D47" s="63">
        <v>370000</v>
      </c>
      <c r="E47" s="63">
        <v>370000</v>
      </c>
      <c r="F47" s="62">
        <f t="shared" si="5"/>
        <v>100</v>
      </c>
    </row>
    <row r="48" spans="1:6" ht="38.25" x14ac:dyDescent="0.25">
      <c r="A48" s="74" t="s">
        <v>175</v>
      </c>
      <c r="B48" s="130" t="s">
        <v>178</v>
      </c>
      <c r="C48" s="75"/>
      <c r="D48" s="76">
        <f>D49</f>
        <v>449000</v>
      </c>
      <c r="E48" s="76">
        <f>E49</f>
        <v>446610.42</v>
      </c>
      <c r="F48" s="59">
        <f t="shared" si="1"/>
        <v>99.467799554565701</v>
      </c>
    </row>
    <row r="49" spans="1:6" ht="25.5" x14ac:dyDescent="0.25">
      <c r="A49" s="73" t="s">
        <v>176</v>
      </c>
      <c r="B49" s="129" t="s">
        <v>177</v>
      </c>
      <c r="C49" s="72"/>
      <c r="D49" s="78">
        <f>D50</f>
        <v>449000</v>
      </c>
      <c r="E49" s="78">
        <f>E50</f>
        <v>446610.42</v>
      </c>
      <c r="F49" s="62">
        <f t="shared" si="1"/>
        <v>99.467799554565701</v>
      </c>
    </row>
    <row r="50" spans="1:6" ht="25.5" x14ac:dyDescent="0.25">
      <c r="A50" s="60" t="s">
        <v>254</v>
      </c>
      <c r="B50" s="129" t="s">
        <v>15</v>
      </c>
      <c r="C50" s="61"/>
      <c r="D50" s="62">
        <f t="shared" ref="D50:D51" si="6">D51</f>
        <v>449000</v>
      </c>
      <c r="E50" s="62">
        <f t="shared" ref="E50:E51" si="7">E51</f>
        <v>446610.42</v>
      </c>
      <c r="F50" s="62">
        <f t="shared" ref="F50:F52" si="8">E50/D50*100</f>
        <v>99.467799554565701</v>
      </c>
    </row>
    <row r="51" spans="1:6" ht="25.5" x14ac:dyDescent="0.25">
      <c r="A51" s="60" t="s">
        <v>161</v>
      </c>
      <c r="B51" s="129" t="s">
        <v>15</v>
      </c>
      <c r="C51" s="61">
        <v>200</v>
      </c>
      <c r="D51" s="62">
        <f t="shared" si="6"/>
        <v>449000</v>
      </c>
      <c r="E51" s="62">
        <f t="shared" si="7"/>
        <v>446610.42</v>
      </c>
      <c r="F51" s="62">
        <f t="shared" si="8"/>
        <v>99.467799554565701</v>
      </c>
    </row>
    <row r="52" spans="1:6" ht="25.5" x14ac:dyDescent="0.25">
      <c r="A52" s="60" t="s">
        <v>162</v>
      </c>
      <c r="B52" s="129" t="s">
        <v>15</v>
      </c>
      <c r="C52" s="61">
        <v>240</v>
      </c>
      <c r="D52" s="62">
        <v>449000</v>
      </c>
      <c r="E52" s="62">
        <v>446610.42</v>
      </c>
      <c r="F52" s="62">
        <f t="shared" si="8"/>
        <v>99.467799554565701</v>
      </c>
    </row>
    <row r="53" spans="1:6" x14ac:dyDescent="0.25">
      <c r="A53" s="117" t="s">
        <v>452</v>
      </c>
      <c r="B53" s="127" t="s">
        <v>396</v>
      </c>
      <c r="C53" s="58"/>
      <c r="D53" s="80">
        <f>D54</f>
        <v>24671.64</v>
      </c>
      <c r="E53" s="80">
        <f>E54</f>
        <v>24671.64</v>
      </c>
      <c r="F53" s="59">
        <f>E53/D53*100</f>
        <v>100</v>
      </c>
    </row>
    <row r="54" spans="1:6" ht="63.75" x14ac:dyDescent="0.25">
      <c r="A54" s="60" t="s">
        <v>159</v>
      </c>
      <c r="B54" s="128" t="s">
        <v>396</v>
      </c>
      <c r="C54" s="61">
        <v>100</v>
      </c>
      <c r="D54" s="63">
        <f>D55</f>
        <v>24671.64</v>
      </c>
      <c r="E54" s="63">
        <f>E55</f>
        <v>24671.64</v>
      </c>
      <c r="F54" s="62">
        <f>E54/D54*100</f>
        <v>100</v>
      </c>
    </row>
    <row r="55" spans="1:6" x14ac:dyDescent="0.25">
      <c r="A55" s="60" t="s">
        <v>166</v>
      </c>
      <c r="B55" s="128" t="s">
        <v>396</v>
      </c>
      <c r="C55" s="61">
        <v>110</v>
      </c>
      <c r="D55" s="63">
        <v>24671.64</v>
      </c>
      <c r="E55" s="63">
        <v>24671.64</v>
      </c>
      <c r="F55" s="62">
        <f>E55/D55*100</f>
        <v>100</v>
      </c>
    </row>
    <row r="56" spans="1:6" ht="38.25" x14ac:dyDescent="0.25">
      <c r="A56" s="74" t="s">
        <v>179</v>
      </c>
      <c r="B56" s="131">
        <v>1000000000</v>
      </c>
      <c r="C56" s="75"/>
      <c r="D56" s="76">
        <f>D57</f>
        <v>763100</v>
      </c>
      <c r="E56" s="76">
        <f>E57</f>
        <v>659556.5</v>
      </c>
      <c r="F56" s="76">
        <f>E56/D56*100</f>
        <v>86.431201677368634</v>
      </c>
    </row>
    <row r="57" spans="1:6" ht="25.5" x14ac:dyDescent="0.25">
      <c r="A57" s="60" t="s">
        <v>46</v>
      </c>
      <c r="B57" s="129">
        <v>1000000660</v>
      </c>
      <c r="C57" s="61"/>
      <c r="D57" s="62">
        <f>D58+D61</f>
        <v>763100</v>
      </c>
      <c r="E57" s="62">
        <f>E58+E61</f>
        <v>659556.5</v>
      </c>
      <c r="F57" s="62">
        <f t="shared" ref="F57:F64" si="9">E57/D57*100</f>
        <v>86.431201677368634</v>
      </c>
    </row>
    <row r="58" spans="1:6" ht="25.5" x14ac:dyDescent="0.25">
      <c r="A58" s="60" t="s">
        <v>251</v>
      </c>
      <c r="B58" s="129" t="s">
        <v>8</v>
      </c>
      <c r="C58" s="61"/>
      <c r="D58" s="62">
        <f>D59</f>
        <v>327000</v>
      </c>
      <c r="E58" s="62">
        <f>E59</f>
        <v>295914.25</v>
      </c>
      <c r="F58" s="62">
        <f t="shared" si="9"/>
        <v>90.493654434250772</v>
      </c>
    </row>
    <row r="59" spans="1:6" ht="25.5" x14ac:dyDescent="0.25">
      <c r="A59" s="60" t="s">
        <v>161</v>
      </c>
      <c r="B59" s="129" t="s">
        <v>8</v>
      </c>
      <c r="C59" s="61">
        <v>200</v>
      </c>
      <c r="D59" s="62">
        <f>D60</f>
        <v>327000</v>
      </c>
      <c r="E59" s="62">
        <f>E60</f>
        <v>295914.25</v>
      </c>
      <c r="F59" s="62">
        <f t="shared" si="9"/>
        <v>90.493654434250772</v>
      </c>
    </row>
    <row r="60" spans="1:6" ht="25.5" x14ac:dyDescent="0.25">
      <c r="A60" s="60" t="s">
        <v>162</v>
      </c>
      <c r="B60" s="129" t="s">
        <v>8</v>
      </c>
      <c r="C60" s="61">
        <v>240</v>
      </c>
      <c r="D60" s="62">
        <v>327000</v>
      </c>
      <c r="E60" s="62">
        <v>295914.25</v>
      </c>
      <c r="F60" s="62">
        <f t="shared" si="9"/>
        <v>90.493654434250772</v>
      </c>
    </row>
    <row r="61" spans="1:6" x14ac:dyDescent="0.25">
      <c r="A61" s="60" t="s">
        <v>272</v>
      </c>
      <c r="B61" s="129" t="s">
        <v>9</v>
      </c>
      <c r="C61" s="61"/>
      <c r="D61" s="62">
        <f>D62</f>
        <v>436100</v>
      </c>
      <c r="E61" s="62">
        <f>E62</f>
        <v>363642.25</v>
      </c>
      <c r="F61" s="62">
        <f t="shared" si="9"/>
        <v>83.385060765879388</v>
      </c>
    </row>
    <row r="62" spans="1:6" ht="25.5" x14ac:dyDescent="0.25">
      <c r="A62" s="60" t="s">
        <v>161</v>
      </c>
      <c r="B62" s="129" t="s">
        <v>9</v>
      </c>
      <c r="C62" s="61">
        <v>200</v>
      </c>
      <c r="D62" s="62">
        <f>D63</f>
        <v>436100</v>
      </c>
      <c r="E62" s="62">
        <f>E63</f>
        <v>363642.25</v>
      </c>
      <c r="F62" s="62">
        <f t="shared" si="9"/>
        <v>83.385060765879388</v>
      </c>
    </row>
    <row r="63" spans="1:6" ht="25.5" x14ac:dyDescent="0.25">
      <c r="A63" s="60" t="s">
        <v>162</v>
      </c>
      <c r="B63" s="129" t="s">
        <v>9</v>
      </c>
      <c r="C63" s="61">
        <v>240</v>
      </c>
      <c r="D63" s="62">
        <v>436100</v>
      </c>
      <c r="E63" s="62">
        <v>363642.25</v>
      </c>
      <c r="F63" s="62">
        <f t="shared" si="9"/>
        <v>83.385060765879388</v>
      </c>
    </row>
    <row r="64" spans="1:6" ht="25.5" x14ac:dyDescent="0.25">
      <c r="A64" s="74" t="s">
        <v>169</v>
      </c>
      <c r="B64" s="131">
        <v>1100000000</v>
      </c>
      <c r="C64" s="75"/>
      <c r="D64" s="76">
        <f>D65+D73+D85+D79+D82</f>
        <v>20742255.060000002</v>
      </c>
      <c r="E64" s="76">
        <f>E65+E73+E85+E79+E82</f>
        <v>20689172</v>
      </c>
      <c r="F64" s="59">
        <f t="shared" si="9"/>
        <v>99.744082502859726</v>
      </c>
    </row>
    <row r="65" spans="1:8" ht="25.5" x14ac:dyDescent="0.25">
      <c r="A65" s="60" t="s">
        <v>255</v>
      </c>
      <c r="B65" s="129" t="s">
        <v>23</v>
      </c>
      <c r="C65" s="61"/>
      <c r="D65" s="62">
        <f>D66+D69+D71</f>
        <v>13727946.920000002</v>
      </c>
      <c r="E65" s="62">
        <f>E66+E69+E71</f>
        <v>13727171.67</v>
      </c>
      <c r="F65" s="62">
        <f t="shared" ref="F65:F102" si="10">E65/D65*100</f>
        <v>99.994352760798691</v>
      </c>
      <c r="G65" s="111"/>
      <c r="H65" s="111"/>
    </row>
    <row r="66" spans="1:8" ht="63.75" x14ac:dyDescent="0.25">
      <c r="A66" s="60" t="s">
        <v>159</v>
      </c>
      <c r="B66" s="129" t="s">
        <v>23</v>
      </c>
      <c r="C66" s="61">
        <v>100</v>
      </c>
      <c r="D66" s="62">
        <f>D67+D68</f>
        <v>11726788.020000001</v>
      </c>
      <c r="E66" s="62">
        <f>E67+E68</f>
        <v>11726067.08</v>
      </c>
      <c r="F66" s="62">
        <f t="shared" si="10"/>
        <v>99.993852195513625</v>
      </c>
      <c r="G66" s="111"/>
    </row>
    <row r="67" spans="1:8" x14ac:dyDescent="0.25">
      <c r="A67" s="60" t="s">
        <v>166</v>
      </c>
      <c r="B67" s="129" t="s">
        <v>23</v>
      </c>
      <c r="C67" s="61">
        <v>110</v>
      </c>
      <c r="D67" s="62">
        <v>9019969.8000000007</v>
      </c>
      <c r="E67" s="62">
        <v>9019969.8000000007</v>
      </c>
      <c r="F67" s="62">
        <f t="shared" si="10"/>
        <v>100</v>
      </c>
    </row>
    <row r="68" spans="1:8" ht="25.5" x14ac:dyDescent="0.25">
      <c r="A68" s="60" t="s">
        <v>160</v>
      </c>
      <c r="B68" s="129" t="s">
        <v>23</v>
      </c>
      <c r="C68" s="61">
        <v>120</v>
      </c>
      <c r="D68" s="62">
        <v>2706818.22</v>
      </c>
      <c r="E68" s="62">
        <v>2706097.28</v>
      </c>
      <c r="F68" s="62">
        <f t="shared" si="10"/>
        <v>99.973365777033948</v>
      </c>
    </row>
    <row r="69" spans="1:8" ht="25.5" x14ac:dyDescent="0.25">
      <c r="A69" s="60" t="s">
        <v>161</v>
      </c>
      <c r="B69" s="129" t="s">
        <v>23</v>
      </c>
      <c r="C69" s="61">
        <v>200</v>
      </c>
      <c r="D69" s="63">
        <f>D70</f>
        <v>1991648.3000000003</v>
      </c>
      <c r="E69" s="63">
        <f>E70</f>
        <v>1991593.9900000002</v>
      </c>
      <c r="F69" s="62">
        <f t="shared" si="10"/>
        <v>99.997273112928625</v>
      </c>
    </row>
    <row r="70" spans="1:8" ht="25.5" x14ac:dyDescent="0.25">
      <c r="A70" s="60" t="s">
        <v>162</v>
      </c>
      <c r="B70" s="129" t="s">
        <v>23</v>
      </c>
      <c r="C70" s="61">
        <v>240</v>
      </c>
      <c r="D70" s="63">
        <f>1053345.37+938302.93</f>
        <v>1991648.3000000003</v>
      </c>
      <c r="E70" s="63">
        <f>1053291.37+938302.62</f>
        <v>1991593.9900000002</v>
      </c>
      <c r="F70" s="62">
        <f t="shared" si="10"/>
        <v>99.997273112928625</v>
      </c>
    </row>
    <row r="71" spans="1:8" x14ac:dyDescent="0.25">
      <c r="A71" s="60" t="s">
        <v>163</v>
      </c>
      <c r="B71" s="129" t="s">
        <v>23</v>
      </c>
      <c r="C71" s="61">
        <v>800</v>
      </c>
      <c r="D71" s="63">
        <f>D72</f>
        <v>9510.6</v>
      </c>
      <c r="E71" s="63">
        <f>E72</f>
        <v>9510.6</v>
      </c>
      <c r="F71" s="62">
        <f t="shared" si="10"/>
        <v>100</v>
      </c>
    </row>
    <row r="72" spans="1:8" x14ac:dyDescent="0.25">
      <c r="A72" s="60" t="s">
        <v>164</v>
      </c>
      <c r="B72" s="129" t="s">
        <v>23</v>
      </c>
      <c r="C72" s="61">
        <v>850</v>
      </c>
      <c r="D72" s="63">
        <f>9500+10.6</f>
        <v>9510.6</v>
      </c>
      <c r="E72" s="63">
        <f>9500+10.6</f>
        <v>9510.6</v>
      </c>
      <c r="F72" s="62">
        <f t="shared" si="10"/>
        <v>100</v>
      </c>
    </row>
    <row r="73" spans="1:8" ht="38.25" x14ac:dyDescent="0.25">
      <c r="A73" s="60" t="s">
        <v>167</v>
      </c>
      <c r="B73" s="129" t="s">
        <v>145</v>
      </c>
      <c r="C73" s="61"/>
      <c r="D73" s="63">
        <f>D77+D74</f>
        <v>1460858.1400000001</v>
      </c>
      <c r="E73" s="63">
        <f t="shared" ref="E73" si="11">E77+E74</f>
        <v>1408550.33</v>
      </c>
      <c r="F73" s="62">
        <f t="shared" si="10"/>
        <v>96.419377859646247</v>
      </c>
    </row>
    <row r="74" spans="1:8" ht="63.75" x14ac:dyDescent="0.25">
      <c r="A74" s="60" t="s">
        <v>159</v>
      </c>
      <c r="B74" s="129" t="s">
        <v>145</v>
      </c>
      <c r="C74" s="61">
        <v>100</v>
      </c>
      <c r="D74" s="63">
        <f>D75+D76</f>
        <v>517014.08</v>
      </c>
      <c r="E74" s="63">
        <f>E75+E76</f>
        <v>517014.08</v>
      </c>
      <c r="F74" s="62">
        <f t="shared" si="10"/>
        <v>100</v>
      </c>
    </row>
    <row r="75" spans="1:8" x14ac:dyDescent="0.25">
      <c r="A75" s="60" t="s">
        <v>166</v>
      </c>
      <c r="B75" s="129" t="s">
        <v>145</v>
      </c>
      <c r="C75" s="61">
        <v>110</v>
      </c>
      <c r="D75" s="63">
        <v>397092.69</v>
      </c>
      <c r="E75" s="63">
        <v>397092.69</v>
      </c>
      <c r="F75" s="62">
        <f t="shared" si="10"/>
        <v>100</v>
      </c>
    </row>
    <row r="76" spans="1:8" ht="25.5" x14ac:dyDescent="0.25">
      <c r="A76" s="60" t="s">
        <v>160</v>
      </c>
      <c r="B76" s="129" t="s">
        <v>145</v>
      </c>
      <c r="C76" s="61">
        <v>120</v>
      </c>
      <c r="D76" s="63">
        <v>119921.39</v>
      </c>
      <c r="E76" s="63">
        <v>119921.39</v>
      </c>
      <c r="F76" s="62">
        <f t="shared" si="10"/>
        <v>100</v>
      </c>
    </row>
    <row r="77" spans="1:8" ht="25.5" x14ac:dyDescent="0.25">
      <c r="A77" s="60" t="s">
        <v>161</v>
      </c>
      <c r="B77" s="129" t="s">
        <v>145</v>
      </c>
      <c r="C77" s="61">
        <v>200</v>
      </c>
      <c r="D77" s="63">
        <f>D78</f>
        <v>943844.06</v>
      </c>
      <c r="E77" s="63">
        <f>E78</f>
        <v>891536.25</v>
      </c>
      <c r="F77" s="62">
        <f t="shared" si="10"/>
        <v>94.458002945952728</v>
      </c>
    </row>
    <row r="78" spans="1:8" ht="25.5" x14ac:dyDescent="0.25">
      <c r="A78" s="60" t="s">
        <v>162</v>
      </c>
      <c r="B78" s="129" t="s">
        <v>145</v>
      </c>
      <c r="C78" s="61">
        <v>240</v>
      </c>
      <c r="D78" s="63">
        <v>943844.06</v>
      </c>
      <c r="E78" s="63">
        <v>891536.25</v>
      </c>
      <c r="F78" s="62">
        <f t="shared" si="10"/>
        <v>94.458002945952728</v>
      </c>
    </row>
    <row r="79" spans="1:8" x14ac:dyDescent="0.25">
      <c r="A79" s="60" t="s">
        <v>523</v>
      </c>
      <c r="B79" s="129" t="s">
        <v>510</v>
      </c>
      <c r="C79" s="61"/>
      <c r="D79" s="63">
        <f>D80</f>
        <v>5000000</v>
      </c>
      <c r="E79" s="63">
        <f>E80</f>
        <v>5000000</v>
      </c>
      <c r="F79" s="62">
        <f t="shared" si="10"/>
        <v>100</v>
      </c>
    </row>
    <row r="80" spans="1:8" ht="25.5" x14ac:dyDescent="0.25">
      <c r="A80" s="60" t="s">
        <v>161</v>
      </c>
      <c r="B80" s="129" t="s">
        <v>510</v>
      </c>
      <c r="C80" s="61">
        <v>200</v>
      </c>
      <c r="D80" s="63">
        <f>D81</f>
        <v>5000000</v>
      </c>
      <c r="E80" s="63">
        <f>E81</f>
        <v>5000000</v>
      </c>
      <c r="F80" s="62">
        <f t="shared" si="10"/>
        <v>100</v>
      </c>
    </row>
    <row r="81" spans="1:6" ht="25.5" x14ac:dyDescent="0.25">
      <c r="A81" s="60" t="s">
        <v>162</v>
      </c>
      <c r="B81" s="129" t="s">
        <v>510</v>
      </c>
      <c r="C81" s="61">
        <v>240</v>
      </c>
      <c r="D81" s="63">
        <v>5000000</v>
      </c>
      <c r="E81" s="63">
        <v>5000000</v>
      </c>
      <c r="F81" s="62">
        <f t="shared" si="10"/>
        <v>100</v>
      </c>
    </row>
    <row r="82" spans="1:6" ht="25.5" x14ac:dyDescent="0.25">
      <c r="A82" s="60" t="s">
        <v>516</v>
      </c>
      <c r="B82" s="129">
        <v>1120100560</v>
      </c>
      <c r="C82" s="61"/>
      <c r="D82" s="63">
        <f>D83</f>
        <v>80000</v>
      </c>
      <c r="E82" s="63">
        <f>E83</f>
        <v>80000</v>
      </c>
      <c r="F82" s="62">
        <f t="shared" si="10"/>
        <v>100</v>
      </c>
    </row>
    <row r="83" spans="1:6" ht="25.5" x14ac:dyDescent="0.25">
      <c r="A83" s="60" t="s">
        <v>161</v>
      </c>
      <c r="B83" s="129">
        <v>1120100560</v>
      </c>
      <c r="C83" s="61">
        <v>200</v>
      </c>
      <c r="D83" s="63">
        <f>D84</f>
        <v>80000</v>
      </c>
      <c r="E83" s="63">
        <f>E84</f>
        <v>80000</v>
      </c>
      <c r="F83" s="62">
        <f t="shared" si="10"/>
        <v>100</v>
      </c>
    </row>
    <row r="84" spans="1:6" ht="25.5" x14ac:dyDescent="0.25">
      <c r="A84" s="60" t="s">
        <v>162</v>
      </c>
      <c r="B84" s="129">
        <v>1120100560</v>
      </c>
      <c r="C84" s="61">
        <v>240</v>
      </c>
      <c r="D84" s="63">
        <v>80000</v>
      </c>
      <c r="E84" s="63">
        <v>80000</v>
      </c>
      <c r="F84" s="62">
        <f t="shared" si="10"/>
        <v>100</v>
      </c>
    </row>
    <row r="85" spans="1:6" ht="25.5" x14ac:dyDescent="0.25">
      <c r="A85" s="60" t="s">
        <v>168</v>
      </c>
      <c r="B85" s="129" t="s">
        <v>24</v>
      </c>
      <c r="C85" s="61"/>
      <c r="D85" s="63">
        <f>D86</f>
        <v>473450</v>
      </c>
      <c r="E85" s="63">
        <f>E86</f>
        <v>473450</v>
      </c>
      <c r="F85" s="62">
        <f t="shared" si="10"/>
        <v>100</v>
      </c>
    </row>
    <row r="86" spans="1:6" ht="25.5" x14ac:dyDescent="0.25">
      <c r="A86" s="60" t="s">
        <v>161</v>
      </c>
      <c r="B86" s="129" t="s">
        <v>24</v>
      </c>
      <c r="C86" s="61">
        <v>200</v>
      </c>
      <c r="D86" s="62">
        <f>D87</f>
        <v>473450</v>
      </c>
      <c r="E86" s="62">
        <f>E87</f>
        <v>473450</v>
      </c>
      <c r="F86" s="62">
        <f t="shared" si="10"/>
        <v>100</v>
      </c>
    </row>
    <row r="87" spans="1:6" ht="25.5" x14ac:dyDescent="0.25">
      <c r="A87" s="60" t="s">
        <v>162</v>
      </c>
      <c r="B87" s="129" t="s">
        <v>24</v>
      </c>
      <c r="C87" s="61">
        <v>240</v>
      </c>
      <c r="D87" s="62">
        <v>473450</v>
      </c>
      <c r="E87" s="62">
        <v>473450</v>
      </c>
      <c r="F87" s="62">
        <f t="shared" si="10"/>
        <v>100</v>
      </c>
    </row>
    <row r="88" spans="1:6" ht="38.25" x14ac:dyDescent="0.25">
      <c r="A88" s="74" t="s">
        <v>180</v>
      </c>
      <c r="B88" s="131">
        <v>1300000000</v>
      </c>
      <c r="C88" s="75"/>
      <c r="D88" s="79">
        <f t="shared" ref="D88:E89" si="12">D89</f>
        <v>8083181</v>
      </c>
      <c r="E88" s="79">
        <f t="shared" si="12"/>
        <v>8083181</v>
      </c>
      <c r="F88" s="59">
        <f t="shared" si="10"/>
        <v>100</v>
      </c>
    </row>
    <row r="89" spans="1:6" x14ac:dyDescent="0.25">
      <c r="A89" s="60" t="s">
        <v>273</v>
      </c>
      <c r="B89" s="129">
        <v>1300100000</v>
      </c>
      <c r="C89" s="75"/>
      <c r="D89" s="78">
        <f t="shared" si="12"/>
        <v>8083181</v>
      </c>
      <c r="E89" s="78">
        <f t="shared" si="12"/>
        <v>8083181</v>
      </c>
      <c r="F89" s="62">
        <f t="shared" si="10"/>
        <v>100</v>
      </c>
    </row>
    <row r="90" spans="1:6" x14ac:dyDescent="0.25">
      <c r="A90" s="60" t="s">
        <v>263</v>
      </c>
      <c r="B90" s="129" t="s">
        <v>20</v>
      </c>
      <c r="C90" s="61"/>
      <c r="D90" s="62">
        <f>D91</f>
        <v>8083181</v>
      </c>
      <c r="E90" s="62">
        <f>E91</f>
        <v>8083181</v>
      </c>
      <c r="F90" s="62">
        <f t="shared" si="10"/>
        <v>100</v>
      </c>
    </row>
    <row r="91" spans="1:6" ht="33" customHeight="1" x14ac:dyDescent="0.25">
      <c r="A91" s="71" t="s">
        <v>261</v>
      </c>
      <c r="B91" s="129" t="s">
        <v>20</v>
      </c>
      <c r="C91" s="61">
        <v>600</v>
      </c>
      <c r="D91" s="63">
        <f>D92</f>
        <v>8083181</v>
      </c>
      <c r="E91" s="63">
        <f>E92</f>
        <v>8083181</v>
      </c>
      <c r="F91" s="62">
        <f t="shared" si="10"/>
        <v>100</v>
      </c>
    </row>
    <row r="92" spans="1:6" x14ac:dyDescent="0.25">
      <c r="A92" s="71" t="s">
        <v>264</v>
      </c>
      <c r="B92" s="129" t="s">
        <v>20</v>
      </c>
      <c r="C92" s="61">
        <v>620</v>
      </c>
      <c r="D92" s="63">
        <v>8083181</v>
      </c>
      <c r="E92" s="63">
        <v>8083181</v>
      </c>
      <c r="F92" s="62">
        <f t="shared" si="10"/>
        <v>100</v>
      </c>
    </row>
    <row r="93" spans="1:6" ht="25.5" x14ac:dyDescent="0.25">
      <c r="A93" s="74" t="s">
        <v>181</v>
      </c>
      <c r="B93" s="130" t="s">
        <v>182</v>
      </c>
      <c r="C93" s="75"/>
      <c r="D93" s="76">
        <f>D94</f>
        <v>15075480.719999999</v>
      </c>
      <c r="E93" s="76">
        <f>E94</f>
        <v>15075480.719999999</v>
      </c>
      <c r="F93" s="59">
        <f t="shared" si="10"/>
        <v>100</v>
      </c>
    </row>
    <row r="94" spans="1:6" x14ac:dyDescent="0.25">
      <c r="A94" s="60" t="s">
        <v>48</v>
      </c>
      <c r="B94" s="129"/>
      <c r="C94" s="61"/>
      <c r="D94" s="62">
        <f>D95+D98+D101+D104</f>
        <v>15075480.719999999</v>
      </c>
      <c r="E94" s="62">
        <f>E95+E98+E101+E104</f>
        <v>15075480.719999999</v>
      </c>
      <c r="F94" s="62">
        <f t="shared" si="10"/>
        <v>100</v>
      </c>
    </row>
    <row r="95" spans="1:6" ht="51" x14ac:dyDescent="0.25">
      <c r="A95" s="60" t="s">
        <v>274</v>
      </c>
      <c r="B95" s="129" t="s">
        <v>11</v>
      </c>
      <c r="C95" s="61"/>
      <c r="D95" s="62">
        <f>D96</f>
        <v>432635.18</v>
      </c>
      <c r="E95" s="62">
        <f>E96</f>
        <v>432635.18</v>
      </c>
      <c r="F95" s="62">
        <f t="shared" si="10"/>
        <v>100</v>
      </c>
    </row>
    <row r="96" spans="1:6" ht="25.5" x14ac:dyDescent="0.25">
      <c r="A96" s="60" t="s">
        <v>161</v>
      </c>
      <c r="B96" s="129" t="s">
        <v>11</v>
      </c>
      <c r="C96" s="61">
        <v>200</v>
      </c>
      <c r="D96" s="62">
        <f>D97</f>
        <v>432635.18</v>
      </c>
      <c r="E96" s="62">
        <f>E97</f>
        <v>432635.18</v>
      </c>
      <c r="F96" s="62">
        <f t="shared" si="10"/>
        <v>100</v>
      </c>
    </row>
    <row r="97" spans="1:6" ht="25.5" x14ac:dyDescent="0.25">
      <c r="A97" s="60" t="s">
        <v>162</v>
      </c>
      <c r="B97" s="129" t="s">
        <v>11</v>
      </c>
      <c r="C97" s="61">
        <v>240</v>
      </c>
      <c r="D97" s="62">
        <v>432635.18</v>
      </c>
      <c r="E97" s="62">
        <v>432635.18</v>
      </c>
      <c r="F97" s="62">
        <f t="shared" si="10"/>
        <v>100</v>
      </c>
    </row>
    <row r="98" spans="1:6" ht="38.25" x14ac:dyDescent="0.25">
      <c r="A98" s="60" t="s">
        <v>275</v>
      </c>
      <c r="B98" s="129">
        <v>2420107510</v>
      </c>
      <c r="C98" s="61"/>
      <c r="D98" s="62">
        <f>D99</f>
        <v>4554564.59</v>
      </c>
      <c r="E98" s="62">
        <f>E99</f>
        <v>4554564.59</v>
      </c>
      <c r="F98" s="62">
        <f t="shared" si="10"/>
        <v>100</v>
      </c>
    </row>
    <row r="99" spans="1:6" ht="25.5" x14ac:dyDescent="0.25">
      <c r="A99" s="60" t="s">
        <v>161</v>
      </c>
      <c r="B99" s="129">
        <v>2420107510</v>
      </c>
      <c r="C99" s="61">
        <v>200</v>
      </c>
      <c r="D99" s="62">
        <f>D100</f>
        <v>4554564.59</v>
      </c>
      <c r="E99" s="62">
        <f>E100</f>
        <v>4554564.59</v>
      </c>
      <c r="F99" s="62">
        <f t="shared" si="10"/>
        <v>100</v>
      </c>
    </row>
    <row r="100" spans="1:6" ht="25.5" x14ac:dyDescent="0.25">
      <c r="A100" s="60" t="s">
        <v>162</v>
      </c>
      <c r="B100" s="129">
        <v>2420107510</v>
      </c>
      <c r="C100" s="61">
        <v>240</v>
      </c>
      <c r="D100" s="62">
        <v>4554564.59</v>
      </c>
      <c r="E100" s="62">
        <v>4554564.59</v>
      </c>
      <c r="F100" s="62">
        <f t="shared" si="10"/>
        <v>100</v>
      </c>
    </row>
    <row r="101" spans="1:6" ht="15.75" customHeight="1" x14ac:dyDescent="0.25">
      <c r="A101" s="60" t="s">
        <v>519</v>
      </c>
      <c r="B101" s="129" t="s">
        <v>501</v>
      </c>
      <c r="C101" s="61"/>
      <c r="D101" s="62">
        <f>D102</f>
        <v>9696643.25</v>
      </c>
      <c r="E101" s="62">
        <f>E102</f>
        <v>9696643.25</v>
      </c>
      <c r="F101" s="62">
        <f t="shared" si="10"/>
        <v>100</v>
      </c>
    </row>
    <row r="102" spans="1:6" ht="25.5" x14ac:dyDescent="0.25">
      <c r="A102" s="60" t="s">
        <v>161</v>
      </c>
      <c r="B102" s="129" t="s">
        <v>501</v>
      </c>
      <c r="C102" s="61">
        <v>200</v>
      </c>
      <c r="D102" s="62">
        <f>D103</f>
        <v>9696643.25</v>
      </c>
      <c r="E102" s="62">
        <f>E103</f>
        <v>9696643.25</v>
      </c>
      <c r="F102" s="62">
        <f t="shared" si="10"/>
        <v>100</v>
      </c>
    </row>
    <row r="103" spans="1:6" ht="25.5" x14ac:dyDescent="0.25">
      <c r="A103" s="60" t="s">
        <v>162</v>
      </c>
      <c r="B103" s="129" t="s">
        <v>501</v>
      </c>
      <c r="C103" s="61">
        <v>240</v>
      </c>
      <c r="D103" s="62">
        <v>9696643.25</v>
      </c>
      <c r="E103" s="62">
        <v>9696643.25</v>
      </c>
      <c r="F103" s="62">
        <f t="shared" ref="F103:F118" si="13">E103/D103*100</f>
        <v>100</v>
      </c>
    </row>
    <row r="104" spans="1:6" ht="38.25" x14ac:dyDescent="0.25">
      <c r="A104" s="60" t="s">
        <v>252</v>
      </c>
      <c r="B104" s="129" t="s">
        <v>13</v>
      </c>
      <c r="C104" s="61"/>
      <c r="D104" s="62">
        <f>D105</f>
        <v>391637.7</v>
      </c>
      <c r="E104" s="62">
        <f>E105</f>
        <v>391637.7</v>
      </c>
      <c r="F104" s="62">
        <f t="shared" si="13"/>
        <v>100</v>
      </c>
    </row>
    <row r="105" spans="1:6" ht="25.5" x14ac:dyDescent="0.25">
      <c r="A105" s="60" t="s">
        <v>161</v>
      </c>
      <c r="B105" s="129" t="s">
        <v>13</v>
      </c>
      <c r="C105" s="61">
        <v>200</v>
      </c>
      <c r="D105" s="62">
        <f>D106</f>
        <v>391637.7</v>
      </c>
      <c r="E105" s="62">
        <f>E106</f>
        <v>391637.7</v>
      </c>
      <c r="F105" s="62">
        <f t="shared" si="13"/>
        <v>100</v>
      </c>
    </row>
    <row r="106" spans="1:6" ht="25.5" x14ac:dyDescent="0.25">
      <c r="A106" s="60" t="s">
        <v>162</v>
      </c>
      <c r="B106" s="129" t="s">
        <v>13</v>
      </c>
      <c r="C106" s="61">
        <v>240</v>
      </c>
      <c r="D106" s="62">
        <v>391637.7</v>
      </c>
      <c r="E106" s="62">
        <v>391637.7</v>
      </c>
      <c r="F106" s="62">
        <f t="shared" si="13"/>
        <v>100</v>
      </c>
    </row>
    <row r="107" spans="1:6" ht="25.5" x14ac:dyDescent="0.25">
      <c r="A107" s="57" t="s">
        <v>451</v>
      </c>
      <c r="B107" s="131">
        <v>3000000000</v>
      </c>
      <c r="C107" s="61"/>
      <c r="D107" s="59">
        <f>D111+D108</f>
        <v>4819790.54</v>
      </c>
      <c r="E107" s="59">
        <f>E111+E108</f>
        <v>4819790.54</v>
      </c>
      <c r="F107" s="62">
        <f t="shared" si="13"/>
        <v>100</v>
      </c>
    </row>
    <row r="108" spans="1:6" ht="38.25" x14ac:dyDescent="0.25">
      <c r="A108" s="60" t="s">
        <v>400</v>
      </c>
      <c r="B108" s="129">
        <v>3000107910</v>
      </c>
      <c r="C108" s="58"/>
      <c r="D108" s="62">
        <f>D109</f>
        <v>1100049.26</v>
      </c>
      <c r="E108" s="62">
        <f>E109</f>
        <v>1100049.26</v>
      </c>
      <c r="F108" s="62">
        <f t="shared" si="13"/>
        <v>100</v>
      </c>
    </row>
    <row r="109" spans="1:6" ht="25.5" x14ac:dyDescent="0.25">
      <c r="A109" s="60" t="s">
        <v>161</v>
      </c>
      <c r="B109" s="129">
        <v>3000107910</v>
      </c>
      <c r="C109" s="61">
        <v>200</v>
      </c>
      <c r="D109" s="62">
        <f>D110</f>
        <v>1100049.26</v>
      </c>
      <c r="E109" s="62">
        <f>E110</f>
        <v>1100049.26</v>
      </c>
      <c r="F109" s="62">
        <f t="shared" si="13"/>
        <v>100</v>
      </c>
    </row>
    <row r="110" spans="1:6" ht="25.5" x14ac:dyDescent="0.25">
      <c r="A110" s="60" t="s">
        <v>162</v>
      </c>
      <c r="B110" s="129">
        <v>3000107910</v>
      </c>
      <c r="C110" s="61">
        <v>240</v>
      </c>
      <c r="D110" s="62">
        <v>1100049.26</v>
      </c>
      <c r="E110" s="62">
        <f>D110</f>
        <v>1100049.26</v>
      </c>
      <c r="F110" s="62">
        <f t="shared" si="13"/>
        <v>100</v>
      </c>
    </row>
    <row r="111" spans="1:6" ht="127.5" x14ac:dyDescent="0.25">
      <c r="A111" s="60" t="s">
        <v>401</v>
      </c>
      <c r="B111" s="129" t="s">
        <v>393</v>
      </c>
      <c r="C111" s="61"/>
      <c r="D111" s="62">
        <f>D112</f>
        <v>3719741.28</v>
      </c>
      <c r="E111" s="62">
        <f>E112</f>
        <v>3719741.28</v>
      </c>
      <c r="F111" s="62">
        <f t="shared" si="13"/>
        <v>100</v>
      </c>
    </row>
    <row r="112" spans="1:6" ht="25.5" x14ac:dyDescent="0.25">
      <c r="A112" s="60" t="s">
        <v>161</v>
      </c>
      <c r="B112" s="129" t="s">
        <v>393</v>
      </c>
      <c r="C112" s="61">
        <v>200</v>
      </c>
      <c r="D112" s="62">
        <f>D113</f>
        <v>3719741.28</v>
      </c>
      <c r="E112" s="62">
        <f>E113</f>
        <v>3719741.28</v>
      </c>
      <c r="F112" s="62">
        <f t="shared" si="13"/>
        <v>100</v>
      </c>
    </row>
    <row r="113" spans="1:9" ht="25.5" x14ac:dyDescent="0.25">
      <c r="A113" s="60" t="s">
        <v>162</v>
      </c>
      <c r="B113" s="129" t="s">
        <v>393</v>
      </c>
      <c r="C113" s="61">
        <v>240</v>
      </c>
      <c r="D113" s="62">
        <v>3719741.28</v>
      </c>
      <c r="E113" s="62">
        <v>3719741.28</v>
      </c>
      <c r="F113" s="62">
        <f t="shared" si="13"/>
        <v>100</v>
      </c>
    </row>
    <row r="114" spans="1:9" ht="25.5" x14ac:dyDescent="0.25">
      <c r="A114" s="74" t="s">
        <v>183</v>
      </c>
      <c r="B114" s="131">
        <v>3100000000</v>
      </c>
      <c r="C114" s="75"/>
      <c r="D114" s="76">
        <f t="shared" ref="D114:E116" si="14">D115</f>
        <v>7152447.9299999997</v>
      </c>
      <c r="E114" s="76">
        <f t="shared" si="14"/>
        <v>7152447.9299999997</v>
      </c>
      <c r="F114" s="59">
        <f t="shared" si="13"/>
        <v>100</v>
      </c>
    </row>
    <row r="115" spans="1:9" ht="25.5" x14ac:dyDescent="0.25">
      <c r="A115" s="60" t="s">
        <v>270</v>
      </c>
      <c r="B115" s="129" t="s">
        <v>153</v>
      </c>
      <c r="C115" s="61"/>
      <c r="D115" s="62">
        <f t="shared" si="14"/>
        <v>7152447.9299999997</v>
      </c>
      <c r="E115" s="62">
        <f t="shared" si="14"/>
        <v>7152447.9299999997</v>
      </c>
      <c r="F115" s="62">
        <f t="shared" si="13"/>
        <v>100</v>
      </c>
    </row>
    <row r="116" spans="1:9" ht="25.5" x14ac:dyDescent="0.25">
      <c r="A116" s="60" t="s">
        <v>161</v>
      </c>
      <c r="B116" s="129" t="s">
        <v>153</v>
      </c>
      <c r="C116" s="61">
        <v>200</v>
      </c>
      <c r="D116" s="62">
        <f t="shared" si="14"/>
        <v>7152447.9299999997</v>
      </c>
      <c r="E116" s="62">
        <f t="shared" si="14"/>
        <v>7152447.9299999997</v>
      </c>
      <c r="F116" s="62">
        <f t="shared" si="13"/>
        <v>100</v>
      </c>
    </row>
    <row r="117" spans="1:9" ht="25.5" x14ac:dyDescent="0.25">
      <c r="A117" s="60" t="s">
        <v>162</v>
      </c>
      <c r="B117" s="129" t="s">
        <v>153</v>
      </c>
      <c r="C117" s="61">
        <v>240</v>
      </c>
      <c r="D117" s="62">
        <v>7152447.9299999997</v>
      </c>
      <c r="E117" s="62">
        <v>7152447.9299999997</v>
      </c>
      <c r="F117" s="62">
        <f t="shared" si="13"/>
        <v>100</v>
      </c>
    </row>
    <row r="118" spans="1:9" ht="25.5" x14ac:dyDescent="0.25">
      <c r="A118" s="74" t="s">
        <v>184</v>
      </c>
      <c r="B118" s="131">
        <v>3800000000</v>
      </c>
      <c r="C118" s="75"/>
      <c r="D118" s="76">
        <f t="shared" ref="D118:E120" si="15">D119</f>
        <v>31540</v>
      </c>
      <c r="E118" s="76">
        <f t="shared" si="15"/>
        <v>31540</v>
      </c>
      <c r="F118" s="59">
        <f t="shared" si="13"/>
        <v>100</v>
      </c>
    </row>
    <row r="119" spans="1:9" x14ac:dyDescent="0.25">
      <c r="A119" s="60" t="s">
        <v>253</v>
      </c>
      <c r="B119" s="129" t="s">
        <v>14</v>
      </c>
      <c r="C119" s="61"/>
      <c r="D119" s="62">
        <f t="shared" si="15"/>
        <v>31540</v>
      </c>
      <c r="E119" s="62">
        <f t="shared" si="15"/>
        <v>31540</v>
      </c>
      <c r="F119" s="62">
        <f t="shared" ref="F119:F125" si="16">E119/D119*100</f>
        <v>100</v>
      </c>
    </row>
    <row r="120" spans="1:9" ht="25.5" x14ac:dyDescent="0.25">
      <c r="A120" s="60" t="s">
        <v>161</v>
      </c>
      <c r="B120" s="129" t="s">
        <v>14</v>
      </c>
      <c r="C120" s="61">
        <v>200</v>
      </c>
      <c r="D120" s="62">
        <f t="shared" si="15"/>
        <v>31540</v>
      </c>
      <c r="E120" s="62">
        <f t="shared" si="15"/>
        <v>31540</v>
      </c>
      <c r="F120" s="62">
        <f t="shared" si="16"/>
        <v>100</v>
      </c>
    </row>
    <row r="121" spans="1:9" ht="25.5" x14ac:dyDescent="0.25">
      <c r="A121" s="60" t="s">
        <v>162</v>
      </c>
      <c r="B121" s="129" t="s">
        <v>14</v>
      </c>
      <c r="C121" s="61">
        <v>240</v>
      </c>
      <c r="D121" s="62">
        <v>31540</v>
      </c>
      <c r="E121" s="62">
        <v>31540</v>
      </c>
      <c r="F121" s="62">
        <f t="shared" si="16"/>
        <v>100</v>
      </c>
    </row>
    <row r="122" spans="1:9" x14ac:dyDescent="0.25">
      <c r="A122" s="57" t="s">
        <v>521</v>
      </c>
      <c r="B122" s="131">
        <v>4700100710</v>
      </c>
      <c r="C122" s="58"/>
      <c r="D122" s="59">
        <f>D123</f>
        <v>90000</v>
      </c>
      <c r="E122" s="59">
        <f>E123</f>
        <v>90000</v>
      </c>
      <c r="F122" s="59">
        <f t="shared" si="16"/>
        <v>100</v>
      </c>
    </row>
    <row r="123" spans="1:9" ht="25.5" x14ac:dyDescent="0.25">
      <c r="A123" s="60" t="s">
        <v>161</v>
      </c>
      <c r="B123" s="129">
        <v>4700100710</v>
      </c>
      <c r="C123" s="61">
        <v>200</v>
      </c>
      <c r="D123" s="62">
        <f>D124</f>
        <v>90000</v>
      </c>
      <c r="E123" s="62">
        <f>E124</f>
        <v>90000</v>
      </c>
      <c r="F123" s="62">
        <f t="shared" si="16"/>
        <v>100</v>
      </c>
    </row>
    <row r="124" spans="1:9" ht="25.5" x14ac:dyDescent="0.25">
      <c r="A124" s="60" t="s">
        <v>162</v>
      </c>
      <c r="B124" s="129">
        <v>4700100710</v>
      </c>
      <c r="C124" s="61">
        <v>240</v>
      </c>
      <c r="D124" s="62">
        <v>90000</v>
      </c>
      <c r="E124" s="62">
        <v>90000</v>
      </c>
      <c r="F124" s="62">
        <f t="shared" si="16"/>
        <v>100</v>
      </c>
    </row>
    <row r="125" spans="1:9" s="82" customFormat="1" ht="25.5" x14ac:dyDescent="0.25">
      <c r="A125" s="74" t="s">
        <v>185</v>
      </c>
      <c r="B125" s="130" t="s">
        <v>192</v>
      </c>
      <c r="C125" s="74"/>
      <c r="D125" s="79">
        <f>D126</f>
        <v>5739530</v>
      </c>
      <c r="E125" s="79">
        <f>E126</f>
        <v>5632951.669999999</v>
      </c>
      <c r="F125" s="62">
        <f t="shared" si="16"/>
        <v>98.143082621747752</v>
      </c>
      <c r="G125" s="113"/>
      <c r="H125" s="113"/>
      <c r="I125" s="113"/>
    </row>
    <row r="126" spans="1:9" ht="38.25" x14ac:dyDescent="0.25">
      <c r="A126" s="60" t="s">
        <v>247</v>
      </c>
      <c r="B126" s="129" t="s">
        <v>4</v>
      </c>
      <c r="C126" s="61"/>
      <c r="D126" s="62">
        <f>D127+D130</f>
        <v>5739530</v>
      </c>
      <c r="E126" s="62">
        <f>E127+E130</f>
        <v>5632951.669999999</v>
      </c>
      <c r="F126" s="62">
        <f t="shared" ref="F126:F131" si="17">E126/D126*100</f>
        <v>98.143082621747752</v>
      </c>
    </row>
    <row r="127" spans="1:9" ht="63.75" x14ac:dyDescent="0.25">
      <c r="A127" s="60" t="s">
        <v>159</v>
      </c>
      <c r="B127" s="129" t="s">
        <v>4</v>
      </c>
      <c r="C127" s="61">
        <v>100</v>
      </c>
      <c r="D127" s="62">
        <f>D129+D128</f>
        <v>5630480</v>
      </c>
      <c r="E127" s="62">
        <f>E129</f>
        <v>5532239.9099999992</v>
      </c>
      <c r="F127" s="62">
        <f t="shared" si="17"/>
        <v>98.25520932495985</v>
      </c>
    </row>
    <row r="128" spans="1:9" x14ac:dyDescent="0.25">
      <c r="A128" s="60" t="s">
        <v>166</v>
      </c>
      <c r="B128" s="129" t="s">
        <v>4</v>
      </c>
      <c r="C128" s="61">
        <v>110</v>
      </c>
      <c r="D128" s="62">
        <v>70000</v>
      </c>
      <c r="E128" s="62"/>
      <c r="F128" s="62"/>
    </row>
    <row r="129" spans="1:9" ht="25.5" x14ac:dyDescent="0.25">
      <c r="A129" s="60" t="s">
        <v>160</v>
      </c>
      <c r="B129" s="129" t="s">
        <v>4</v>
      </c>
      <c r="C129" s="61">
        <v>120</v>
      </c>
      <c r="D129" s="62">
        <f>4264055+1296425</f>
        <v>5560480</v>
      </c>
      <c r="E129" s="62">
        <f>4248914.52+1283325.39</f>
        <v>5532239.9099999992</v>
      </c>
      <c r="F129" s="62">
        <f t="shared" si="17"/>
        <v>99.492128557246843</v>
      </c>
    </row>
    <row r="130" spans="1:9" ht="25.5" x14ac:dyDescent="0.25">
      <c r="A130" s="60" t="s">
        <v>161</v>
      </c>
      <c r="B130" s="129" t="s">
        <v>4</v>
      </c>
      <c r="C130" s="61">
        <v>200</v>
      </c>
      <c r="D130" s="63">
        <f>D131</f>
        <v>109050</v>
      </c>
      <c r="E130" s="63">
        <f>E131</f>
        <v>100711.76</v>
      </c>
      <c r="F130" s="62">
        <f t="shared" si="17"/>
        <v>92.353745988078856</v>
      </c>
    </row>
    <row r="131" spans="1:9" ht="25.5" x14ac:dyDescent="0.25">
      <c r="A131" s="60" t="s">
        <v>162</v>
      </c>
      <c r="B131" s="129" t="s">
        <v>4</v>
      </c>
      <c r="C131" s="61">
        <v>240</v>
      </c>
      <c r="D131" s="63">
        <f>105000+4050</f>
        <v>109050</v>
      </c>
      <c r="E131" s="63">
        <f>96661.76+4050</f>
        <v>100711.76</v>
      </c>
      <c r="F131" s="62">
        <f t="shared" si="17"/>
        <v>92.353745988078856</v>
      </c>
    </row>
    <row r="132" spans="1:9" s="66" customFormat="1" ht="38.25" x14ac:dyDescent="0.25">
      <c r="A132" s="57" t="s">
        <v>186</v>
      </c>
      <c r="B132" s="129">
        <v>5100000000</v>
      </c>
      <c r="C132" s="58"/>
      <c r="D132" s="80">
        <f>D133+D139+D142+D136</f>
        <v>3025181.25</v>
      </c>
      <c r="E132" s="80">
        <f>E133+E139+E142+E136</f>
        <v>2858942.57</v>
      </c>
      <c r="F132" s="80">
        <f>E132/D132*100</f>
        <v>94.504835701993059</v>
      </c>
      <c r="G132" s="114"/>
      <c r="H132" s="114"/>
      <c r="I132" s="114"/>
    </row>
    <row r="133" spans="1:9" ht="25.5" x14ac:dyDescent="0.25">
      <c r="A133" s="60" t="s">
        <v>265</v>
      </c>
      <c r="B133" s="129" t="s">
        <v>144</v>
      </c>
      <c r="C133" s="61"/>
      <c r="D133" s="62">
        <f>D134</f>
        <v>609336</v>
      </c>
      <c r="E133" s="62">
        <f>E134</f>
        <v>544709.46</v>
      </c>
      <c r="F133" s="62">
        <f t="shared" ref="F133:F148" si="18">E133/D133*100</f>
        <v>89.393940289101565</v>
      </c>
    </row>
    <row r="134" spans="1:9" ht="63.75" x14ac:dyDescent="0.25">
      <c r="A134" s="60" t="s">
        <v>159</v>
      </c>
      <c r="B134" s="129" t="s">
        <v>144</v>
      </c>
      <c r="C134" s="61">
        <v>100</v>
      </c>
      <c r="D134" s="62">
        <f>D135</f>
        <v>609336</v>
      </c>
      <c r="E134" s="62">
        <f>E135</f>
        <v>544709.46</v>
      </c>
      <c r="F134" s="62">
        <f t="shared" si="18"/>
        <v>89.393940289101565</v>
      </c>
    </row>
    <row r="135" spans="1:9" ht="25.5" x14ac:dyDescent="0.25">
      <c r="A135" s="60" t="s">
        <v>160</v>
      </c>
      <c r="B135" s="129" t="s">
        <v>144</v>
      </c>
      <c r="C135" s="61">
        <v>120</v>
      </c>
      <c r="D135" s="62">
        <v>609336</v>
      </c>
      <c r="E135" s="62">
        <v>544709.46</v>
      </c>
      <c r="F135" s="62">
        <f t="shared" si="18"/>
        <v>89.393940289101565</v>
      </c>
    </row>
    <row r="136" spans="1:9" ht="31.5" x14ac:dyDescent="0.25">
      <c r="A136" s="107" t="s">
        <v>515</v>
      </c>
      <c r="B136" s="129">
        <v>5100407060</v>
      </c>
      <c r="C136" s="61"/>
      <c r="D136" s="62">
        <f>D137</f>
        <v>100000</v>
      </c>
      <c r="E136" s="62">
        <f>E137</f>
        <v>0</v>
      </c>
      <c r="F136" s="62">
        <f t="shared" si="18"/>
        <v>0</v>
      </c>
    </row>
    <row r="137" spans="1:9" x14ac:dyDescent="0.25">
      <c r="A137" s="107" t="s">
        <v>163</v>
      </c>
      <c r="B137" s="129">
        <v>5100407060</v>
      </c>
      <c r="C137" s="61">
        <v>800</v>
      </c>
      <c r="D137" s="62">
        <f>D138</f>
        <v>100000</v>
      </c>
      <c r="E137" s="62">
        <f>E138</f>
        <v>0</v>
      </c>
      <c r="F137" s="62">
        <f t="shared" si="18"/>
        <v>0</v>
      </c>
    </row>
    <row r="138" spans="1:9" ht="31.5" x14ac:dyDescent="0.25">
      <c r="A138" s="107" t="s">
        <v>277</v>
      </c>
      <c r="B138" s="129">
        <v>5100407060</v>
      </c>
      <c r="C138" s="61">
        <v>870</v>
      </c>
      <c r="D138" s="62">
        <v>100000</v>
      </c>
      <c r="E138" s="62"/>
      <c r="F138" s="62">
        <f t="shared" si="18"/>
        <v>0</v>
      </c>
    </row>
    <row r="139" spans="1:9" ht="38.25" x14ac:dyDescent="0.25">
      <c r="A139" s="60" t="s">
        <v>377</v>
      </c>
      <c r="B139" s="129" t="s">
        <v>333</v>
      </c>
      <c r="C139" s="61"/>
      <c r="D139" s="62">
        <f>D140</f>
        <v>1815845.25</v>
      </c>
      <c r="E139" s="62">
        <f t="shared" ref="E139:F139" si="19">E140</f>
        <v>1815845.25</v>
      </c>
      <c r="F139" s="62">
        <f t="shared" si="19"/>
        <v>100</v>
      </c>
    </row>
    <row r="140" spans="1:9" ht="25.5" x14ac:dyDescent="0.25">
      <c r="A140" s="60" t="s">
        <v>161</v>
      </c>
      <c r="B140" s="129" t="s">
        <v>333</v>
      </c>
      <c r="C140" s="61">
        <v>200</v>
      </c>
      <c r="D140" s="62">
        <f>D141</f>
        <v>1815845.25</v>
      </c>
      <c r="E140" s="62">
        <f>E141</f>
        <v>1815845.25</v>
      </c>
      <c r="F140" s="62">
        <f t="shared" si="18"/>
        <v>100</v>
      </c>
    </row>
    <row r="141" spans="1:9" ht="25.5" x14ac:dyDescent="0.25">
      <c r="A141" s="60" t="s">
        <v>162</v>
      </c>
      <c r="B141" s="129" t="s">
        <v>333</v>
      </c>
      <c r="C141" s="61">
        <v>240</v>
      </c>
      <c r="D141" s="62">
        <f>1106955.75+708889.5</f>
        <v>1815845.25</v>
      </c>
      <c r="E141" s="62">
        <f>D141</f>
        <v>1815845.25</v>
      </c>
      <c r="F141" s="62">
        <f t="shared" si="18"/>
        <v>100</v>
      </c>
    </row>
    <row r="142" spans="1:9" ht="25.5" x14ac:dyDescent="0.25">
      <c r="A142" s="60" t="s">
        <v>266</v>
      </c>
      <c r="B142" s="129">
        <v>5100700150</v>
      </c>
      <c r="C142" s="61"/>
      <c r="D142" s="62">
        <f>D143</f>
        <v>500000</v>
      </c>
      <c r="E142" s="62">
        <f>E143</f>
        <v>498387.86</v>
      </c>
      <c r="F142" s="62">
        <f t="shared" si="18"/>
        <v>99.677571999999998</v>
      </c>
    </row>
    <row r="143" spans="1:9" ht="25.5" x14ac:dyDescent="0.25">
      <c r="A143" s="60" t="s">
        <v>161</v>
      </c>
      <c r="B143" s="129">
        <v>5100700150</v>
      </c>
      <c r="C143" s="61">
        <v>200</v>
      </c>
      <c r="D143" s="62">
        <f>D144</f>
        <v>500000</v>
      </c>
      <c r="E143" s="62">
        <f>E144</f>
        <v>498387.86</v>
      </c>
      <c r="F143" s="62">
        <f t="shared" si="18"/>
        <v>99.677571999999998</v>
      </c>
    </row>
    <row r="144" spans="1:9" ht="25.5" x14ac:dyDescent="0.25">
      <c r="A144" s="60" t="s">
        <v>162</v>
      </c>
      <c r="B144" s="129">
        <v>5100700150</v>
      </c>
      <c r="C144" s="61">
        <v>240</v>
      </c>
      <c r="D144" s="62">
        <v>500000</v>
      </c>
      <c r="E144" s="62">
        <v>498387.86</v>
      </c>
      <c r="F144" s="62">
        <f t="shared" si="18"/>
        <v>99.677571999999998</v>
      </c>
    </row>
    <row r="145" spans="1:7" ht="28.5" x14ac:dyDescent="0.25">
      <c r="A145" s="102" t="s">
        <v>191</v>
      </c>
      <c r="B145" s="131">
        <v>7800000000</v>
      </c>
      <c r="C145" s="58"/>
      <c r="D145" s="59">
        <f>D146</f>
        <v>83712</v>
      </c>
      <c r="E145" s="59">
        <f>E146</f>
        <v>83712</v>
      </c>
      <c r="F145" s="59">
        <f t="shared" si="18"/>
        <v>100</v>
      </c>
    </row>
    <row r="146" spans="1:7" ht="38.25" x14ac:dyDescent="0.25">
      <c r="A146" s="60" t="s">
        <v>269</v>
      </c>
      <c r="B146" s="129" t="s">
        <v>21</v>
      </c>
      <c r="C146" s="61"/>
      <c r="D146" s="62">
        <v>83712</v>
      </c>
      <c r="E146" s="62">
        <v>83712</v>
      </c>
      <c r="F146" s="62">
        <f t="shared" si="18"/>
        <v>100</v>
      </c>
    </row>
    <row r="147" spans="1:7" x14ac:dyDescent="0.25">
      <c r="A147" s="71" t="s">
        <v>246</v>
      </c>
      <c r="B147" s="129" t="s">
        <v>21</v>
      </c>
      <c r="C147" s="61">
        <v>500</v>
      </c>
      <c r="D147" s="63">
        <v>83712</v>
      </c>
      <c r="E147" s="63">
        <v>83712</v>
      </c>
      <c r="F147" s="62">
        <f t="shared" si="18"/>
        <v>100</v>
      </c>
    </row>
    <row r="148" spans="1:7" x14ac:dyDescent="0.25">
      <c r="A148" s="71" t="s">
        <v>105</v>
      </c>
      <c r="B148" s="129" t="s">
        <v>21</v>
      </c>
      <c r="C148" s="61">
        <v>540</v>
      </c>
      <c r="D148" s="63">
        <v>83712</v>
      </c>
      <c r="E148" s="63">
        <v>83712</v>
      </c>
      <c r="F148" s="62">
        <f t="shared" si="18"/>
        <v>100</v>
      </c>
    </row>
    <row r="149" spans="1:7" ht="25.5" x14ac:dyDescent="0.25">
      <c r="A149" s="57" t="s">
        <v>188</v>
      </c>
      <c r="B149" s="131">
        <v>8000000000</v>
      </c>
      <c r="C149" s="58"/>
      <c r="D149" s="80">
        <f>D150</f>
        <v>7500140.2199999997</v>
      </c>
      <c r="E149" s="80">
        <f>E150</f>
        <v>7331467.2299999995</v>
      </c>
      <c r="F149" s="59">
        <f t="shared" ref="F149" si="20">E149/D149*100</f>
        <v>97.75106884601685</v>
      </c>
    </row>
    <row r="150" spans="1:7" x14ac:dyDescent="0.25">
      <c r="A150" s="60" t="s">
        <v>272</v>
      </c>
      <c r="B150" s="129" t="s">
        <v>16</v>
      </c>
      <c r="C150" s="61"/>
      <c r="D150" s="62">
        <f>D153+D155+D151</f>
        <v>7500140.2199999997</v>
      </c>
      <c r="E150" s="62">
        <f>E153+E155+E151</f>
        <v>7331467.2299999995</v>
      </c>
      <c r="F150" s="62">
        <f t="shared" ref="F150:F156" si="21">E150/D150*100</f>
        <v>97.75106884601685</v>
      </c>
      <c r="G150" s="111"/>
    </row>
    <row r="151" spans="1:7" ht="63.75" x14ac:dyDescent="0.25">
      <c r="A151" s="60" t="s">
        <v>159</v>
      </c>
      <c r="B151" s="129" t="s">
        <v>16</v>
      </c>
      <c r="C151" s="61">
        <v>100</v>
      </c>
      <c r="D151" s="62">
        <f>D152</f>
        <v>49628</v>
      </c>
      <c r="E151" s="62">
        <f>E152</f>
        <v>49628</v>
      </c>
      <c r="F151" s="62">
        <f t="shared" si="21"/>
        <v>100</v>
      </c>
      <c r="G151" s="111"/>
    </row>
    <row r="152" spans="1:7" ht="25.5" x14ac:dyDescent="0.25">
      <c r="A152" s="60" t="s">
        <v>160</v>
      </c>
      <c r="B152" s="129" t="s">
        <v>16</v>
      </c>
      <c r="C152" s="61">
        <v>120</v>
      </c>
      <c r="D152" s="62">
        <f>38116+11512</f>
        <v>49628</v>
      </c>
      <c r="E152" s="62">
        <v>49628</v>
      </c>
      <c r="F152" s="62">
        <f t="shared" si="21"/>
        <v>100</v>
      </c>
      <c r="G152" s="111"/>
    </row>
    <row r="153" spans="1:7" ht="25.5" x14ac:dyDescent="0.25">
      <c r="A153" s="60" t="s">
        <v>161</v>
      </c>
      <c r="B153" s="129" t="s">
        <v>16</v>
      </c>
      <c r="C153" s="61">
        <v>200</v>
      </c>
      <c r="D153" s="62">
        <f t="shared" ref="D153:E153" si="22">D154</f>
        <v>7450110.7000000002</v>
      </c>
      <c r="E153" s="62">
        <f t="shared" si="22"/>
        <v>7281437.71</v>
      </c>
      <c r="F153" s="62">
        <f t="shared" si="21"/>
        <v>97.735966661542349</v>
      </c>
    </row>
    <row r="154" spans="1:7" ht="25.5" x14ac:dyDescent="0.25">
      <c r="A154" s="60" t="s">
        <v>162</v>
      </c>
      <c r="B154" s="129" t="s">
        <v>16</v>
      </c>
      <c r="C154" s="61">
        <v>240</v>
      </c>
      <c r="D154" s="62">
        <v>7450110.7000000002</v>
      </c>
      <c r="E154" s="62">
        <v>7281437.71</v>
      </c>
      <c r="F154" s="62">
        <f t="shared" si="21"/>
        <v>97.735966661542349</v>
      </c>
    </row>
    <row r="155" spans="1:7" x14ac:dyDescent="0.25">
      <c r="A155" s="60" t="s">
        <v>163</v>
      </c>
      <c r="B155" s="129" t="s">
        <v>16</v>
      </c>
      <c r="C155" s="61">
        <v>800</v>
      </c>
      <c r="D155" s="62">
        <f>D156</f>
        <v>401.52</v>
      </c>
      <c r="E155" s="62">
        <f>E156</f>
        <v>401.52</v>
      </c>
      <c r="F155" s="62">
        <f t="shared" si="21"/>
        <v>100</v>
      </c>
    </row>
    <row r="156" spans="1:7" x14ac:dyDescent="0.25">
      <c r="A156" s="103" t="s">
        <v>164</v>
      </c>
      <c r="B156" s="129" t="s">
        <v>16</v>
      </c>
      <c r="C156" s="61">
        <v>850</v>
      </c>
      <c r="D156" s="62">
        <v>401.52</v>
      </c>
      <c r="E156" s="62">
        <v>401.52</v>
      </c>
      <c r="F156" s="62">
        <f t="shared" si="21"/>
        <v>100</v>
      </c>
    </row>
    <row r="157" spans="1:7" ht="28.5" x14ac:dyDescent="0.25">
      <c r="A157" s="81" t="s">
        <v>187</v>
      </c>
      <c r="B157" s="131">
        <v>8900000000</v>
      </c>
      <c r="C157" s="58"/>
      <c r="D157" s="80">
        <f t="shared" ref="D157:E160" si="23">D158</f>
        <v>80000</v>
      </c>
      <c r="E157" s="80">
        <f t="shared" si="23"/>
        <v>60606</v>
      </c>
      <c r="F157" s="59">
        <f t="shared" ref="F157:F161" si="24">E157/D157*100</f>
        <v>75.757499999999993</v>
      </c>
    </row>
    <row r="158" spans="1:7" x14ac:dyDescent="0.25">
      <c r="A158" s="60" t="s">
        <v>67</v>
      </c>
      <c r="B158" s="129">
        <v>8900060000</v>
      </c>
      <c r="C158" s="61"/>
      <c r="D158" s="62">
        <f t="shared" si="23"/>
        <v>80000</v>
      </c>
      <c r="E158" s="62">
        <f t="shared" si="23"/>
        <v>60606</v>
      </c>
      <c r="F158" s="62">
        <f t="shared" si="24"/>
        <v>75.757499999999993</v>
      </c>
    </row>
    <row r="159" spans="1:7" x14ac:dyDescent="0.25">
      <c r="A159" s="60" t="s">
        <v>278</v>
      </c>
      <c r="B159" s="129" t="s">
        <v>22</v>
      </c>
      <c r="C159" s="61"/>
      <c r="D159" s="62">
        <f t="shared" si="23"/>
        <v>80000</v>
      </c>
      <c r="E159" s="62">
        <f t="shared" si="23"/>
        <v>60606</v>
      </c>
      <c r="F159" s="62">
        <f t="shared" si="24"/>
        <v>75.757499999999993</v>
      </c>
    </row>
    <row r="160" spans="1:7" ht="32.25" customHeight="1" x14ac:dyDescent="0.25">
      <c r="A160" s="60" t="s">
        <v>161</v>
      </c>
      <c r="B160" s="129" t="s">
        <v>22</v>
      </c>
      <c r="C160" s="61">
        <v>200</v>
      </c>
      <c r="D160" s="63">
        <f t="shared" si="23"/>
        <v>80000</v>
      </c>
      <c r="E160" s="63">
        <f t="shared" si="23"/>
        <v>60606</v>
      </c>
      <c r="F160" s="62">
        <f t="shared" si="24"/>
        <v>75.757499999999993</v>
      </c>
    </row>
    <row r="161" spans="1:9" ht="25.5" x14ac:dyDescent="0.25">
      <c r="A161" s="60" t="s">
        <v>162</v>
      </c>
      <c r="B161" s="129" t="s">
        <v>22</v>
      </c>
      <c r="C161" s="61">
        <v>240</v>
      </c>
      <c r="D161" s="63">
        <v>80000</v>
      </c>
      <c r="E161" s="63">
        <v>60606</v>
      </c>
      <c r="F161" s="62">
        <f t="shared" si="24"/>
        <v>75.757499999999993</v>
      </c>
    </row>
    <row r="162" spans="1:9" ht="28.5" x14ac:dyDescent="0.25">
      <c r="A162" s="81" t="s">
        <v>189</v>
      </c>
      <c r="B162" s="131">
        <v>9900000000</v>
      </c>
      <c r="C162" s="58"/>
      <c r="D162" s="59">
        <f>D163</f>
        <v>902900</v>
      </c>
      <c r="E162" s="59">
        <f>E163</f>
        <v>902900</v>
      </c>
      <c r="F162" s="59">
        <f t="shared" ref="F162:F169" si="25">E162/D162*100</f>
        <v>100</v>
      </c>
    </row>
    <row r="163" spans="1:9" s="66" customFormat="1" x14ac:dyDescent="0.25">
      <c r="A163" s="60" t="s">
        <v>42</v>
      </c>
      <c r="B163" s="129"/>
      <c r="C163" s="61"/>
      <c r="D163" s="62">
        <f>D164</f>
        <v>902900</v>
      </c>
      <c r="E163" s="62">
        <f>E164</f>
        <v>902900</v>
      </c>
      <c r="F163" s="62">
        <f t="shared" si="25"/>
        <v>100</v>
      </c>
      <c r="G163" s="115"/>
      <c r="H163" s="114"/>
      <c r="I163" s="114"/>
    </row>
    <row r="164" spans="1:9" ht="25.5" x14ac:dyDescent="0.25">
      <c r="A164" s="60" t="s">
        <v>250</v>
      </c>
      <c r="B164" s="129" t="s">
        <v>7</v>
      </c>
      <c r="C164" s="61"/>
      <c r="D164" s="62">
        <f>D165+D167</f>
        <v>902900</v>
      </c>
      <c r="E164" s="62">
        <f>E165+E167</f>
        <v>902900</v>
      </c>
      <c r="F164" s="62">
        <f t="shared" si="25"/>
        <v>100</v>
      </c>
    </row>
    <row r="165" spans="1:9" ht="63.75" x14ac:dyDescent="0.25">
      <c r="A165" s="60" t="s">
        <v>159</v>
      </c>
      <c r="B165" s="129" t="s">
        <v>7</v>
      </c>
      <c r="C165" s="61">
        <v>100</v>
      </c>
      <c r="D165" s="62">
        <f>D166</f>
        <v>892674.71</v>
      </c>
      <c r="E165" s="62">
        <f>E166</f>
        <v>892674.71</v>
      </c>
      <c r="F165" s="62">
        <f t="shared" si="25"/>
        <v>100</v>
      </c>
    </row>
    <row r="166" spans="1:9" ht="25.5" x14ac:dyDescent="0.25">
      <c r="A166" s="60" t="s">
        <v>160</v>
      </c>
      <c r="B166" s="129" t="s">
        <v>7</v>
      </c>
      <c r="C166" s="61">
        <v>120</v>
      </c>
      <c r="D166" s="62">
        <f>685104.38+3094.02+204476.31</f>
        <v>892674.71</v>
      </c>
      <c r="E166" s="62">
        <v>892674.71</v>
      </c>
      <c r="F166" s="62">
        <f t="shared" si="25"/>
        <v>100</v>
      </c>
    </row>
    <row r="167" spans="1:9" ht="25.5" x14ac:dyDescent="0.25">
      <c r="A167" s="60" t="s">
        <v>161</v>
      </c>
      <c r="B167" s="129" t="s">
        <v>7</v>
      </c>
      <c r="C167" s="61">
        <v>200</v>
      </c>
      <c r="D167" s="63">
        <f>D168</f>
        <v>10225.290000000001</v>
      </c>
      <c r="E167" s="63">
        <f>E168</f>
        <v>10225.290000000001</v>
      </c>
      <c r="F167" s="62">
        <f t="shared" si="25"/>
        <v>100</v>
      </c>
    </row>
    <row r="168" spans="1:9" ht="25.5" x14ac:dyDescent="0.25">
      <c r="A168" s="60" t="s">
        <v>162</v>
      </c>
      <c r="B168" s="129" t="s">
        <v>7</v>
      </c>
      <c r="C168" s="61">
        <v>240</v>
      </c>
      <c r="D168" s="63">
        <v>10225.290000000001</v>
      </c>
      <c r="E168" s="63">
        <v>10225.290000000001</v>
      </c>
      <c r="F168" s="62">
        <f t="shared" si="25"/>
        <v>100</v>
      </c>
    </row>
    <row r="169" spans="1:9" x14ac:dyDescent="0.25">
      <c r="A169" s="83" t="s">
        <v>190</v>
      </c>
      <c r="B169" s="99"/>
      <c r="C169" s="84"/>
      <c r="D169" s="110">
        <f>D6+D21+D48+D56+D64+D88+D93+D107+D114+D118+D125+D132+D145+D149+D157+D162+D122+D53</f>
        <v>93730201.140000001</v>
      </c>
      <c r="E169" s="110">
        <f>E6+E21+E48+E56+E64+E88+E93+E107+E114+E118+E125+E132+E145+E149+E157+E162+E122+E53</f>
        <v>92431477.030000016</v>
      </c>
      <c r="F169" s="62">
        <f t="shared" si="25"/>
        <v>98.614401661146388</v>
      </c>
    </row>
    <row r="171" spans="1:9" x14ac:dyDescent="0.25">
      <c r="E171" s="70"/>
    </row>
    <row r="172" spans="1:9" x14ac:dyDescent="0.25">
      <c r="D172" s="111"/>
      <c r="E172" s="70"/>
    </row>
    <row r="173" spans="1:9" x14ac:dyDescent="0.25">
      <c r="D173" s="111"/>
      <c r="E173" s="111"/>
    </row>
    <row r="174" spans="1:9" x14ac:dyDescent="0.25">
      <c r="D174" s="111"/>
      <c r="E174" s="70"/>
    </row>
  </sheetData>
  <mergeCells count="2">
    <mergeCell ref="D1:F1"/>
    <mergeCell ref="A3:F3"/>
  </mergeCells>
  <pageMargins left="0.59055118110236227" right="0.70866141732283472" top="0.39370078740157483" bottom="0.39370078740157483" header="0" footer="0"/>
  <pageSetup paperSize="9" scale="78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2"/>
  <sheetViews>
    <sheetView topLeftCell="A4" zoomScaleNormal="100" workbookViewId="0">
      <selection activeCell="B22" sqref="B22"/>
    </sheetView>
  </sheetViews>
  <sheetFormatPr defaultRowHeight="39" customHeight="1" x14ac:dyDescent="0.2"/>
  <cols>
    <col min="1" max="1" width="5.7109375" style="4" customWidth="1"/>
    <col min="2" max="2" width="117.42578125" style="4" customWidth="1"/>
    <col min="3" max="3" width="17.28515625" style="4" customWidth="1"/>
    <col min="4" max="4" width="18.28515625" style="4" customWidth="1"/>
    <col min="5" max="5" width="14.85546875" style="4" customWidth="1"/>
    <col min="6" max="256" width="8.85546875" style="4"/>
    <col min="257" max="257" width="5.7109375" style="4" customWidth="1"/>
    <col min="258" max="258" width="83.42578125" style="4" customWidth="1"/>
    <col min="259" max="259" width="15.5703125" style="4" customWidth="1"/>
    <col min="260" max="260" width="16.85546875" style="4" customWidth="1"/>
    <col min="261" max="512" width="8.85546875" style="4"/>
    <col min="513" max="513" width="5.7109375" style="4" customWidth="1"/>
    <col min="514" max="514" width="83.42578125" style="4" customWidth="1"/>
    <col min="515" max="515" width="15.5703125" style="4" customWidth="1"/>
    <col min="516" max="516" width="16.85546875" style="4" customWidth="1"/>
    <col min="517" max="768" width="8.85546875" style="4"/>
    <col min="769" max="769" width="5.7109375" style="4" customWidth="1"/>
    <col min="770" max="770" width="83.42578125" style="4" customWidth="1"/>
    <col min="771" max="771" width="15.5703125" style="4" customWidth="1"/>
    <col min="772" max="772" width="16.85546875" style="4" customWidth="1"/>
    <col min="773" max="1024" width="8.85546875" style="4"/>
    <col min="1025" max="1025" width="5.7109375" style="4" customWidth="1"/>
    <col min="1026" max="1026" width="83.42578125" style="4" customWidth="1"/>
    <col min="1027" max="1027" width="15.5703125" style="4" customWidth="1"/>
    <col min="1028" max="1028" width="16.85546875" style="4" customWidth="1"/>
    <col min="1029" max="1280" width="8.85546875" style="4"/>
    <col min="1281" max="1281" width="5.7109375" style="4" customWidth="1"/>
    <col min="1282" max="1282" width="83.42578125" style="4" customWidth="1"/>
    <col min="1283" max="1283" width="15.5703125" style="4" customWidth="1"/>
    <col min="1284" max="1284" width="16.85546875" style="4" customWidth="1"/>
    <col min="1285" max="1536" width="8.85546875" style="4"/>
    <col min="1537" max="1537" width="5.7109375" style="4" customWidth="1"/>
    <col min="1538" max="1538" width="83.42578125" style="4" customWidth="1"/>
    <col min="1539" max="1539" width="15.5703125" style="4" customWidth="1"/>
    <col min="1540" max="1540" width="16.85546875" style="4" customWidth="1"/>
    <col min="1541" max="1792" width="8.85546875" style="4"/>
    <col min="1793" max="1793" width="5.7109375" style="4" customWidth="1"/>
    <col min="1794" max="1794" width="83.42578125" style="4" customWidth="1"/>
    <col min="1795" max="1795" width="15.5703125" style="4" customWidth="1"/>
    <col min="1796" max="1796" width="16.85546875" style="4" customWidth="1"/>
    <col min="1797" max="2048" width="8.85546875" style="4"/>
    <col min="2049" max="2049" width="5.7109375" style="4" customWidth="1"/>
    <col min="2050" max="2050" width="83.42578125" style="4" customWidth="1"/>
    <col min="2051" max="2051" width="15.5703125" style="4" customWidth="1"/>
    <col min="2052" max="2052" width="16.85546875" style="4" customWidth="1"/>
    <col min="2053" max="2304" width="8.85546875" style="4"/>
    <col min="2305" max="2305" width="5.7109375" style="4" customWidth="1"/>
    <col min="2306" max="2306" width="83.42578125" style="4" customWidth="1"/>
    <col min="2307" max="2307" width="15.5703125" style="4" customWidth="1"/>
    <col min="2308" max="2308" width="16.85546875" style="4" customWidth="1"/>
    <col min="2309" max="2560" width="8.85546875" style="4"/>
    <col min="2561" max="2561" width="5.7109375" style="4" customWidth="1"/>
    <col min="2562" max="2562" width="83.42578125" style="4" customWidth="1"/>
    <col min="2563" max="2563" width="15.5703125" style="4" customWidth="1"/>
    <col min="2564" max="2564" width="16.85546875" style="4" customWidth="1"/>
    <col min="2565" max="2816" width="8.85546875" style="4"/>
    <col min="2817" max="2817" width="5.7109375" style="4" customWidth="1"/>
    <col min="2818" max="2818" width="83.42578125" style="4" customWidth="1"/>
    <col min="2819" max="2819" width="15.5703125" style="4" customWidth="1"/>
    <col min="2820" max="2820" width="16.85546875" style="4" customWidth="1"/>
    <col min="2821" max="3072" width="8.85546875" style="4"/>
    <col min="3073" max="3073" width="5.7109375" style="4" customWidth="1"/>
    <col min="3074" max="3074" width="83.42578125" style="4" customWidth="1"/>
    <col min="3075" max="3075" width="15.5703125" style="4" customWidth="1"/>
    <col min="3076" max="3076" width="16.85546875" style="4" customWidth="1"/>
    <col min="3077" max="3328" width="8.85546875" style="4"/>
    <col min="3329" max="3329" width="5.7109375" style="4" customWidth="1"/>
    <col min="3330" max="3330" width="83.42578125" style="4" customWidth="1"/>
    <col min="3331" max="3331" width="15.5703125" style="4" customWidth="1"/>
    <col min="3332" max="3332" width="16.85546875" style="4" customWidth="1"/>
    <col min="3333" max="3584" width="8.85546875" style="4"/>
    <col min="3585" max="3585" width="5.7109375" style="4" customWidth="1"/>
    <col min="3586" max="3586" width="83.42578125" style="4" customWidth="1"/>
    <col min="3587" max="3587" width="15.5703125" style="4" customWidth="1"/>
    <col min="3588" max="3588" width="16.85546875" style="4" customWidth="1"/>
    <col min="3589" max="3840" width="8.85546875" style="4"/>
    <col min="3841" max="3841" width="5.7109375" style="4" customWidth="1"/>
    <col min="3842" max="3842" width="83.42578125" style="4" customWidth="1"/>
    <col min="3843" max="3843" width="15.5703125" style="4" customWidth="1"/>
    <col min="3844" max="3844" width="16.85546875" style="4" customWidth="1"/>
    <col min="3845" max="4096" width="8.85546875" style="4"/>
    <col min="4097" max="4097" width="5.7109375" style="4" customWidth="1"/>
    <col min="4098" max="4098" width="83.42578125" style="4" customWidth="1"/>
    <col min="4099" max="4099" width="15.5703125" style="4" customWidth="1"/>
    <col min="4100" max="4100" width="16.85546875" style="4" customWidth="1"/>
    <col min="4101" max="4352" width="8.85546875" style="4"/>
    <col min="4353" max="4353" width="5.7109375" style="4" customWidth="1"/>
    <col min="4354" max="4354" width="83.42578125" style="4" customWidth="1"/>
    <col min="4355" max="4355" width="15.5703125" style="4" customWidth="1"/>
    <col min="4356" max="4356" width="16.85546875" style="4" customWidth="1"/>
    <col min="4357" max="4608" width="8.85546875" style="4"/>
    <col min="4609" max="4609" width="5.7109375" style="4" customWidth="1"/>
    <col min="4610" max="4610" width="83.42578125" style="4" customWidth="1"/>
    <col min="4611" max="4611" width="15.5703125" style="4" customWidth="1"/>
    <col min="4612" max="4612" width="16.85546875" style="4" customWidth="1"/>
    <col min="4613" max="4864" width="8.85546875" style="4"/>
    <col min="4865" max="4865" width="5.7109375" style="4" customWidth="1"/>
    <col min="4866" max="4866" width="83.42578125" style="4" customWidth="1"/>
    <col min="4867" max="4867" width="15.5703125" style="4" customWidth="1"/>
    <col min="4868" max="4868" width="16.85546875" style="4" customWidth="1"/>
    <col min="4869" max="5120" width="8.85546875" style="4"/>
    <col min="5121" max="5121" width="5.7109375" style="4" customWidth="1"/>
    <col min="5122" max="5122" width="83.42578125" style="4" customWidth="1"/>
    <col min="5123" max="5123" width="15.5703125" style="4" customWidth="1"/>
    <col min="5124" max="5124" width="16.85546875" style="4" customWidth="1"/>
    <col min="5125" max="5376" width="8.85546875" style="4"/>
    <col min="5377" max="5377" width="5.7109375" style="4" customWidth="1"/>
    <col min="5378" max="5378" width="83.42578125" style="4" customWidth="1"/>
    <col min="5379" max="5379" width="15.5703125" style="4" customWidth="1"/>
    <col min="5380" max="5380" width="16.85546875" style="4" customWidth="1"/>
    <col min="5381" max="5632" width="8.85546875" style="4"/>
    <col min="5633" max="5633" width="5.7109375" style="4" customWidth="1"/>
    <col min="5634" max="5634" width="83.42578125" style="4" customWidth="1"/>
    <col min="5635" max="5635" width="15.5703125" style="4" customWidth="1"/>
    <col min="5636" max="5636" width="16.85546875" style="4" customWidth="1"/>
    <col min="5637" max="5888" width="8.85546875" style="4"/>
    <col min="5889" max="5889" width="5.7109375" style="4" customWidth="1"/>
    <col min="5890" max="5890" width="83.42578125" style="4" customWidth="1"/>
    <col min="5891" max="5891" width="15.5703125" style="4" customWidth="1"/>
    <col min="5892" max="5892" width="16.85546875" style="4" customWidth="1"/>
    <col min="5893" max="6144" width="8.85546875" style="4"/>
    <col min="6145" max="6145" width="5.7109375" style="4" customWidth="1"/>
    <col min="6146" max="6146" width="83.42578125" style="4" customWidth="1"/>
    <col min="6147" max="6147" width="15.5703125" style="4" customWidth="1"/>
    <col min="6148" max="6148" width="16.85546875" style="4" customWidth="1"/>
    <col min="6149" max="6400" width="8.85546875" style="4"/>
    <col min="6401" max="6401" width="5.7109375" style="4" customWidth="1"/>
    <col min="6402" max="6402" width="83.42578125" style="4" customWidth="1"/>
    <col min="6403" max="6403" width="15.5703125" style="4" customWidth="1"/>
    <col min="6404" max="6404" width="16.85546875" style="4" customWidth="1"/>
    <col min="6405" max="6656" width="8.85546875" style="4"/>
    <col min="6657" max="6657" width="5.7109375" style="4" customWidth="1"/>
    <col min="6658" max="6658" width="83.42578125" style="4" customWidth="1"/>
    <col min="6659" max="6659" width="15.5703125" style="4" customWidth="1"/>
    <col min="6660" max="6660" width="16.85546875" style="4" customWidth="1"/>
    <col min="6661" max="6912" width="8.85546875" style="4"/>
    <col min="6913" max="6913" width="5.7109375" style="4" customWidth="1"/>
    <col min="6914" max="6914" width="83.42578125" style="4" customWidth="1"/>
    <col min="6915" max="6915" width="15.5703125" style="4" customWidth="1"/>
    <col min="6916" max="6916" width="16.85546875" style="4" customWidth="1"/>
    <col min="6917" max="7168" width="8.85546875" style="4"/>
    <col min="7169" max="7169" width="5.7109375" style="4" customWidth="1"/>
    <col min="7170" max="7170" width="83.42578125" style="4" customWidth="1"/>
    <col min="7171" max="7171" width="15.5703125" style="4" customWidth="1"/>
    <col min="7172" max="7172" width="16.85546875" style="4" customWidth="1"/>
    <col min="7173" max="7424" width="8.85546875" style="4"/>
    <col min="7425" max="7425" width="5.7109375" style="4" customWidth="1"/>
    <col min="7426" max="7426" width="83.42578125" style="4" customWidth="1"/>
    <col min="7427" max="7427" width="15.5703125" style="4" customWidth="1"/>
    <col min="7428" max="7428" width="16.85546875" style="4" customWidth="1"/>
    <col min="7429" max="7680" width="8.85546875" style="4"/>
    <col min="7681" max="7681" width="5.7109375" style="4" customWidth="1"/>
    <col min="7682" max="7682" width="83.42578125" style="4" customWidth="1"/>
    <col min="7683" max="7683" width="15.5703125" style="4" customWidth="1"/>
    <col min="7684" max="7684" width="16.85546875" style="4" customWidth="1"/>
    <col min="7685" max="7936" width="8.85546875" style="4"/>
    <col min="7937" max="7937" width="5.7109375" style="4" customWidth="1"/>
    <col min="7938" max="7938" width="83.42578125" style="4" customWidth="1"/>
    <col min="7939" max="7939" width="15.5703125" style="4" customWidth="1"/>
    <col min="7940" max="7940" width="16.85546875" style="4" customWidth="1"/>
    <col min="7941" max="8192" width="8.85546875" style="4"/>
    <col min="8193" max="8193" width="5.7109375" style="4" customWidth="1"/>
    <col min="8194" max="8194" width="83.42578125" style="4" customWidth="1"/>
    <col min="8195" max="8195" width="15.5703125" style="4" customWidth="1"/>
    <col min="8196" max="8196" width="16.85546875" style="4" customWidth="1"/>
    <col min="8197" max="8448" width="8.85546875" style="4"/>
    <col min="8449" max="8449" width="5.7109375" style="4" customWidth="1"/>
    <col min="8450" max="8450" width="83.42578125" style="4" customWidth="1"/>
    <col min="8451" max="8451" width="15.5703125" style="4" customWidth="1"/>
    <col min="8452" max="8452" width="16.85546875" style="4" customWidth="1"/>
    <col min="8453" max="8704" width="8.85546875" style="4"/>
    <col min="8705" max="8705" width="5.7109375" style="4" customWidth="1"/>
    <col min="8706" max="8706" width="83.42578125" style="4" customWidth="1"/>
    <col min="8707" max="8707" width="15.5703125" style="4" customWidth="1"/>
    <col min="8708" max="8708" width="16.85546875" style="4" customWidth="1"/>
    <col min="8709" max="8960" width="8.85546875" style="4"/>
    <col min="8961" max="8961" width="5.7109375" style="4" customWidth="1"/>
    <col min="8962" max="8962" width="83.42578125" style="4" customWidth="1"/>
    <col min="8963" max="8963" width="15.5703125" style="4" customWidth="1"/>
    <col min="8964" max="8964" width="16.85546875" style="4" customWidth="1"/>
    <col min="8965" max="9216" width="8.85546875" style="4"/>
    <col min="9217" max="9217" width="5.7109375" style="4" customWidth="1"/>
    <col min="9218" max="9218" width="83.42578125" style="4" customWidth="1"/>
    <col min="9219" max="9219" width="15.5703125" style="4" customWidth="1"/>
    <col min="9220" max="9220" width="16.85546875" style="4" customWidth="1"/>
    <col min="9221" max="9472" width="8.85546875" style="4"/>
    <col min="9473" max="9473" width="5.7109375" style="4" customWidth="1"/>
    <col min="9474" max="9474" width="83.42578125" style="4" customWidth="1"/>
    <col min="9475" max="9475" width="15.5703125" style="4" customWidth="1"/>
    <col min="9476" max="9476" width="16.85546875" style="4" customWidth="1"/>
    <col min="9477" max="9728" width="8.85546875" style="4"/>
    <col min="9729" max="9729" width="5.7109375" style="4" customWidth="1"/>
    <col min="9730" max="9730" width="83.42578125" style="4" customWidth="1"/>
    <col min="9731" max="9731" width="15.5703125" style="4" customWidth="1"/>
    <col min="9732" max="9732" width="16.85546875" style="4" customWidth="1"/>
    <col min="9733" max="9984" width="8.85546875" style="4"/>
    <col min="9985" max="9985" width="5.7109375" style="4" customWidth="1"/>
    <col min="9986" max="9986" width="83.42578125" style="4" customWidth="1"/>
    <col min="9987" max="9987" width="15.5703125" style="4" customWidth="1"/>
    <col min="9988" max="9988" width="16.85546875" style="4" customWidth="1"/>
    <col min="9989" max="10240" width="8.85546875" style="4"/>
    <col min="10241" max="10241" width="5.7109375" style="4" customWidth="1"/>
    <col min="10242" max="10242" width="83.42578125" style="4" customWidth="1"/>
    <col min="10243" max="10243" width="15.5703125" style="4" customWidth="1"/>
    <col min="10244" max="10244" width="16.85546875" style="4" customWidth="1"/>
    <col min="10245" max="10496" width="8.85546875" style="4"/>
    <col min="10497" max="10497" width="5.7109375" style="4" customWidth="1"/>
    <col min="10498" max="10498" width="83.42578125" style="4" customWidth="1"/>
    <col min="10499" max="10499" width="15.5703125" style="4" customWidth="1"/>
    <col min="10500" max="10500" width="16.85546875" style="4" customWidth="1"/>
    <col min="10501" max="10752" width="8.85546875" style="4"/>
    <col min="10753" max="10753" width="5.7109375" style="4" customWidth="1"/>
    <col min="10754" max="10754" width="83.42578125" style="4" customWidth="1"/>
    <col min="10755" max="10755" width="15.5703125" style="4" customWidth="1"/>
    <col min="10756" max="10756" width="16.85546875" style="4" customWidth="1"/>
    <col min="10757" max="11008" width="8.85546875" style="4"/>
    <col min="11009" max="11009" width="5.7109375" style="4" customWidth="1"/>
    <col min="11010" max="11010" width="83.42578125" style="4" customWidth="1"/>
    <col min="11011" max="11011" width="15.5703125" style="4" customWidth="1"/>
    <col min="11012" max="11012" width="16.85546875" style="4" customWidth="1"/>
    <col min="11013" max="11264" width="8.85546875" style="4"/>
    <col min="11265" max="11265" width="5.7109375" style="4" customWidth="1"/>
    <col min="11266" max="11266" width="83.42578125" style="4" customWidth="1"/>
    <col min="11267" max="11267" width="15.5703125" style="4" customWidth="1"/>
    <col min="11268" max="11268" width="16.85546875" style="4" customWidth="1"/>
    <col min="11269" max="11520" width="8.85546875" style="4"/>
    <col min="11521" max="11521" width="5.7109375" style="4" customWidth="1"/>
    <col min="11522" max="11522" width="83.42578125" style="4" customWidth="1"/>
    <col min="11523" max="11523" width="15.5703125" style="4" customWidth="1"/>
    <col min="11524" max="11524" width="16.85546875" style="4" customWidth="1"/>
    <col min="11525" max="11776" width="8.85546875" style="4"/>
    <col min="11777" max="11777" width="5.7109375" style="4" customWidth="1"/>
    <col min="11778" max="11778" width="83.42578125" style="4" customWidth="1"/>
    <col min="11779" max="11779" width="15.5703125" style="4" customWidth="1"/>
    <col min="11780" max="11780" width="16.85546875" style="4" customWidth="1"/>
    <col min="11781" max="12032" width="8.85546875" style="4"/>
    <col min="12033" max="12033" width="5.7109375" style="4" customWidth="1"/>
    <col min="12034" max="12034" width="83.42578125" style="4" customWidth="1"/>
    <col min="12035" max="12035" width="15.5703125" style="4" customWidth="1"/>
    <col min="12036" max="12036" width="16.85546875" style="4" customWidth="1"/>
    <col min="12037" max="12288" width="8.85546875" style="4"/>
    <col min="12289" max="12289" width="5.7109375" style="4" customWidth="1"/>
    <col min="12290" max="12290" width="83.42578125" style="4" customWidth="1"/>
    <col min="12291" max="12291" width="15.5703125" style="4" customWidth="1"/>
    <col min="12292" max="12292" width="16.85546875" style="4" customWidth="1"/>
    <col min="12293" max="12544" width="8.85546875" style="4"/>
    <col min="12545" max="12545" width="5.7109375" style="4" customWidth="1"/>
    <col min="12546" max="12546" width="83.42578125" style="4" customWidth="1"/>
    <col min="12547" max="12547" width="15.5703125" style="4" customWidth="1"/>
    <col min="12548" max="12548" width="16.85546875" style="4" customWidth="1"/>
    <col min="12549" max="12800" width="8.85546875" style="4"/>
    <col min="12801" max="12801" width="5.7109375" style="4" customWidth="1"/>
    <col min="12802" max="12802" width="83.42578125" style="4" customWidth="1"/>
    <col min="12803" max="12803" width="15.5703125" style="4" customWidth="1"/>
    <col min="12804" max="12804" width="16.85546875" style="4" customWidth="1"/>
    <col min="12805" max="13056" width="8.85546875" style="4"/>
    <col min="13057" max="13057" width="5.7109375" style="4" customWidth="1"/>
    <col min="13058" max="13058" width="83.42578125" style="4" customWidth="1"/>
    <col min="13059" max="13059" width="15.5703125" style="4" customWidth="1"/>
    <col min="13060" max="13060" width="16.85546875" style="4" customWidth="1"/>
    <col min="13061" max="13312" width="8.85546875" style="4"/>
    <col min="13313" max="13313" width="5.7109375" style="4" customWidth="1"/>
    <col min="13314" max="13314" width="83.42578125" style="4" customWidth="1"/>
    <col min="13315" max="13315" width="15.5703125" style="4" customWidth="1"/>
    <col min="13316" max="13316" width="16.85546875" style="4" customWidth="1"/>
    <col min="13317" max="13568" width="8.85546875" style="4"/>
    <col min="13569" max="13569" width="5.7109375" style="4" customWidth="1"/>
    <col min="13570" max="13570" width="83.42578125" style="4" customWidth="1"/>
    <col min="13571" max="13571" width="15.5703125" style="4" customWidth="1"/>
    <col min="13572" max="13572" width="16.85546875" style="4" customWidth="1"/>
    <col min="13573" max="13824" width="8.85546875" style="4"/>
    <col min="13825" max="13825" width="5.7109375" style="4" customWidth="1"/>
    <col min="13826" max="13826" width="83.42578125" style="4" customWidth="1"/>
    <col min="13827" max="13827" width="15.5703125" style="4" customWidth="1"/>
    <col min="13828" max="13828" width="16.85546875" style="4" customWidth="1"/>
    <col min="13829" max="14080" width="8.85546875" style="4"/>
    <col min="14081" max="14081" width="5.7109375" style="4" customWidth="1"/>
    <col min="14082" max="14082" width="83.42578125" style="4" customWidth="1"/>
    <col min="14083" max="14083" width="15.5703125" style="4" customWidth="1"/>
    <col min="14084" max="14084" width="16.85546875" style="4" customWidth="1"/>
    <col min="14085" max="14336" width="8.85546875" style="4"/>
    <col min="14337" max="14337" width="5.7109375" style="4" customWidth="1"/>
    <col min="14338" max="14338" width="83.42578125" style="4" customWidth="1"/>
    <col min="14339" max="14339" width="15.5703125" style="4" customWidth="1"/>
    <col min="14340" max="14340" width="16.85546875" style="4" customWidth="1"/>
    <col min="14341" max="14592" width="8.85546875" style="4"/>
    <col min="14593" max="14593" width="5.7109375" style="4" customWidth="1"/>
    <col min="14594" max="14594" width="83.42578125" style="4" customWidth="1"/>
    <col min="14595" max="14595" width="15.5703125" style="4" customWidth="1"/>
    <col min="14596" max="14596" width="16.85546875" style="4" customWidth="1"/>
    <col min="14597" max="14848" width="8.85546875" style="4"/>
    <col min="14849" max="14849" width="5.7109375" style="4" customWidth="1"/>
    <col min="14850" max="14850" width="83.42578125" style="4" customWidth="1"/>
    <col min="14851" max="14851" width="15.5703125" style="4" customWidth="1"/>
    <col min="14852" max="14852" width="16.85546875" style="4" customWidth="1"/>
    <col min="14853" max="15104" width="8.85546875" style="4"/>
    <col min="15105" max="15105" width="5.7109375" style="4" customWidth="1"/>
    <col min="15106" max="15106" width="83.42578125" style="4" customWidth="1"/>
    <col min="15107" max="15107" width="15.5703125" style="4" customWidth="1"/>
    <col min="15108" max="15108" width="16.85546875" style="4" customWidth="1"/>
    <col min="15109" max="15360" width="8.85546875" style="4"/>
    <col min="15361" max="15361" width="5.7109375" style="4" customWidth="1"/>
    <col min="15362" max="15362" width="83.42578125" style="4" customWidth="1"/>
    <col min="15363" max="15363" width="15.5703125" style="4" customWidth="1"/>
    <col min="15364" max="15364" width="16.85546875" style="4" customWidth="1"/>
    <col min="15365" max="15616" width="8.85546875" style="4"/>
    <col min="15617" max="15617" width="5.7109375" style="4" customWidth="1"/>
    <col min="15618" max="15618" width="83.42578125" style="4" customWidth="1"/>
    <col min="15619" max="15619" width="15.5703125" style="4" customWidth="1"/>
    <col min="15620" max="15620" width="16.85546875" style="4" customWidth="1"/>
    <col min="15621" max="15872" width="8.85546875" style="4"/>
    <col min="15873" max="15873" width="5.7109375" style="4" customWidth="1"/>
    <col min="15874" max="15874" width="83.42578125" style="4" customWidth="1"/>
    <col min="15875" max="15875" width="15.5703125" style="4" customWidth="1"/>
    <col min="15876" max="15876" width="16.85546875" style="4" customWidth="1"/>
    <col min="15877" max="16128" width="8.85546875" style="4"/>
    <col min="16129" max="16129" width="5.7109375" style="4" customWidth="1"/>
    <col min="16130" max="16130" width="83.42578125" style="4" customWidth="1"/>
    <col min="16131" max="16131" width="15.5703125" style="4" customWidth="1"/>
    <col min="16132" max="16132" width="16.85546875" style="4" customWidth="1"/>
    <col min="16133" max="16384" width="8.85546875" style="4"/>
  </cols>
  <sheetData>
    <row r="1" spans="1:8" ht="71.25" customHeight="1" x14ac:dyDescent="0.25">
      <c r="A1" s="21"/>
      <c r="B1" s="21"/>
      <c r="C1" s="155" t="s">
        <v>461</v>
      </c>
      <c r="D1" s="155"/>
      <c r="E1" s="155"/>
      <c r="F1" s="3"/>
      <c r="G1" s="3"/>
      <c r="H1" s="3"/>
    </row>
    <row r="2" spans="1:8" ht="15.6" customHeight="1" x14ac:dyDescent="0.2">
      <c r="A2" s="154" t="s">
        <v>460</v>
      </c>
      <c r="B2" s="154"/>
      <c r="C2" s="154"/>
      <c r="D2" s="154"/>
      <c r="E2" s="154"/>
    </row>
    <row r="3" spans="1:8" ht="15.75" x14ac:dyDescent="0.25">
      <c r="A3" s="32"/>
      <c r="B3" s="32"/>
      <c r="C3" s="22"/>
      <c r="D3" s="22" t="s">
        <v>88</v>
      </c>
    </row>
    <row r="4" spans="1:8" ht="31.5" x14ac:dyDescent="0.25">
      <c r="A4" s="87" t="s">
        <v>89</v>
      </c>
      <c r="B4" s="87" t="s">
        <v>90</v>
      </c>
      <c r="C4" s="87" t="s">
        <v>91</v>
      </c>
      <c r="D4" s="87" t="s">
        <v>155</v>
      </c>
      <c r="E4" s="33" t="s">
        <v>157</v>
      </c>
    </row>
    <row r="5" spans="1:8" ht="15.75" x14ac:dyDescent="0.25">
      <c r="A5" s="33"/>
      <c r="B5" s="34" t="s">
        <v>92</v>
      </c>
      <c r="C5" s="35">
        <f>C6+C10+C13+C17</f>
        <v>41425651.789999999</v>
      </c>
      <c r="D5" s="35">
        <f>D6+D10+D13+D17</f>
        <v>41328327.359999999</v>
      </c>
      <c r="E5" s="86">
        <f>D5/C5*100</f>
        <v>99.765062405068804</v>
      </c>
    </row>
    <row r="6" spans="1:8" ht="15.75" x14ac:dyDescent="0.25">
      <c r="A6" s="37" t="s">
        <v>93</v>
      </c>
      <c r="B6" s="38" t="s">
        <v>94</v>
      </c>
      <c r="C6" s="35">
        <f>C8+C9</f>
        <v>13103336</v>
      </c>
      <c r="D6" s="35">
        <f>D8+D9</f>
        <v>13038709.460000001</v>
      </c>
      <c r="E6" s="86">
        <f t="shared" ref="E6:E21" si="0">D6/C6*100</f>
        <v>99.506793231891493</v>
      </c>
    </row>
    <row r="7" spans="1:8" ht="15.75" x14ac:dyDescent="0.25">
      <c r="A7" s="39"/>
      <c r="B7" s="40" t="s">
        <v>95</v>
      </c>
      <c r="C7" s="41"/>
      <c r="D7" s="41"/>
      <c r="E7" s="85"/>
    </row>
    <row r="8" spans="1:8" ht="15.75" x14ac:dyDescent="0.25">
      <c r="A8" s="39" t="s">
        <v>96</v>
      </c>
      <c r="B8" s="40" t="s">
        <v>97</v>
      </c>
      <c r="C8" s="41">
        <v>12494000</v>
      </c>
      <c r="D8" s="41">
        <v>12494000</v>
      </c>
      <c r="E8" s="85">
        <f t="shared" si="0"/>
        <v>100</v>
      </c>
    </row>
    <row r="9" spans="1:8" ht="30" customHeight="1" x14ac:dyDescent="0.25">
      <c r="A9" s="39" t="s">
        <v>103</v>
      </c>
      <c r="B9" s="40" t="s">
        <v>236</v>
      </c>
      <c r="C9" s="41">
        <v>609336</v>
      </c>
      <c r="D9" s="41">
        <v>544709.46</v>
      </c>
      <c r="E9" s="85">
        <f t="shared" si="0"/>
        <v>89.393940289101565</v>
      </c>
    </row>
    <row r="10" spans="1:8" ht="15.75" x14ac:dyDescent="0.25">
      <c r="A10" s="37" t="s">
        <v>98</v>
      </c>
      <c r="B10" s="38" t="s">
        <v>99</v>
      </c>
      <c r="C10" s="35">
        <f>C12</f>
        <v>902900</v>
      </c>
      <c r="D10" s="35">
        <f>D12</f>
        <v>902900</v>
      </c>
      <c r="E10" s="86">
        <f t="shared" si="0"/>
        <v>100</v>
      </c>
    </row>
    <row r="11" spans="1:8" ht="15.75" x14ac:dyDescent="0.25">
      <c r="A11" s="39"/>
      <c r="B11" s="40" t="s">
        <v>95</v>
      </c>
      <c r="C11" s="41"/>
      <c r="D11" s="41"/>
      <c r="E11" s="85"/>
    </row>
    <row r="12" spans="1:8" ht="31.5" x14ac:dyDescent="0.25">
      <c r="A12" s="39" t="s">
        <v>96</v>
      </c>
      <c r="B12" s="42" t="s">
        <v>100</v>
      </c>
      <c r="C12" s="41">
        <v>902900</v>
      </c>
      <c r="D12" s="41">
        <v>902900</v>
      </c>
      <c r="E12" s="85">
        <f t="shared" si="0"/>
        <v>100</v>
      </c>
    </row>
    <row r="13" spans="1:8" ht="31.5" x14ac:dyDescent="0.25">
      <c r="A13" s="43" t="s">
        <v>101</v>
      </c>
      <c r="B13" s="44" t="s">
        <v>102</v>
      </c>
      <c r="C13" s="35">
        <f>C14+C15+C16</f>
        <v>16680017.66</v>
      </c>
      <c r="D13" s="35">
        <f>D14+D15+D16</f>
        <v>16680017.66</v>
      </c>
      <c r="E13" s="86">
        <f t="shared" si="0"/>
        <v>100</v>
      </c>
    </row>
    <row r="14" spans="1:8" ht="15.75" x14ac:dyDescent="0.25">
      <c r="A14" s="20" t="s">
        <v>96</v>
      </c>
      <c r="B14" s="96" t="s">
        <v>237</v>
      </c>
      <c r="C14" s="41">
        <v>6209688.1100000003</v>
      </c>
      <c r="D14" s="41">
        <v>6209688.1100000003</v>
      </c>
      <c r="E14" s="85">
        <f t="shared" si="0"/>
        <v>100</v>
      </c>
    </row>
    <row r="15" spans="1:8" ht="29.45" customHeight="1" x14ac:dyDescent="0.25">
      <c r="A15" s="20" t="s">
        <v>103</v>
      </c>
      <c r="B15" s="96" t="s">
        <v>283</v>
      </c>
      <c r="C15" s="41">
        <v>1300000</v>
      </c>
      <c r="D15" s="41">
        <v>1300000</v>
      </c>
      <c r="E15" s="85">
        <f t="shared" si="0"/>
        <v>100</v>
      </c>
    </row>
    <row r="16" spans="1:8" ht="29.45" customHeight="1" x14ac:dyDescent="0.25">
      <c r="A16" s="20" t="s">
        <v>106</v>
      </c>
      <c r="B16" s="96" t="s">
        <v>487</v>
      </c>
      <c r="C16" s="41">
        <v>9170329.5500000007</v>
      </c>
      <c r="D16" s="41">
        <v>9170329.5500000007</v>
      </c>
      <c r="E16" s="85">
        <f t="shared" si="0"/>
        <v>100</v>
      </c>
    </row>
    <row r="17" spans="1:5" ht="15.75" x14ac:dyDescent="0.25">
      <c r="A17" s="43" t="s">
        <v>104</v>
      </c>
      <c r="B17" s="45" t="s">
        <v>105</v>
      </c>
      <c r="C17" s="35">
        <f>C18+C19+C20+C21+C22</f>
        <v>10739398.129999999</v>
      </c>
      <c r="D17" s="35">
        <f>D18+D19+D20+D21+D22</f>
        <v>10706700.24</v>
      </c>
      <c r="E17" s="86">
        <f t="shared" si="0"/>
        <v>99.695533310114854</v>
      </c>
    </row>
    <row r="18" spans="1:5" ht="47.25" x14ac:dyDescent="0.25">
      <c r="A18" s="20" t="s">
        <v>96</v>
      </c>
      <c r="B18" s="42" t="s">
        <v>141</v>
      </c>
      <c r="C18" s="41">
        <v>827000</v>
      </c>
      <c r="D18" s="41">
        <v>794302.11</v>
      </c>
      <c r="E18" s="85">
        <f t="shared" si="0"/>
        <v>96.046204353083425</v>
      </c>
    </row>
    <row r="19" spans="1:5" ht="75" x14ac:dyDescent="0.25">
      <c r="A19" s="20" t="s">
        <v>103</v>
      </c>
      <c r="B19" s="96" t="s">
        <v>447</v>
      </c>
      <c r="C19" s="41">
        <v>3362398.13</v>
      </c>
      <c r="D19" s="41">
        <v>3362398.13</v>
      </c>
      <c r="E19" s="85">
        <f t="shared" si="0"/>
        <v>100</v>
      </c>
    </row>
    <row r="20" spans="1:5" ht="30" x14ac:dyDescent="0.25">
      <c r="A20" s="20" t="s">
        <v>106</v>
      </c>
      <c r="B20" s="96" t="s">
        <v>489</v>
      </c>
      <c r="C20" s="41">
        <v>450000</v>
      </c>
      <c r="D20" s="41">
        <v>450000</v>
      </c>
      <c r="E20" s="85">
        <f t="shared" si="0"/>
        <v>100</v>
      </c>
    </row>
    <row r="21" spans="1:5" ht="39" customHeight="1" x14ac:dyDescent="0.25">
      <c r="A21" s="20" t="s">
        <v>146</v>
      </c>
      <c r="B21" s="96" t="s">
        <v>446</v>
      </c>
      <c r="C21" s="41">
        <v>1100000</v>
      </c>
      <c r="D21" s="41">
        <v>1100000</v>
      </c>
      <c r="E21" s="85">
        <f t="shared" si="0"/>
        <v>100</v>
      </c>
    </row>
    <row r="22" spans="1:5" ht="30" x14ac:dyDescent="0.25">
      <c r="A22" s="20" t="s">
        <v>453</v>
      </c>
      <c r="B22" s="96" t="s">
        <v>488</v>
      </c>
      <c r="C22" s="41">
        <v>5000000</v>
      </c>
      <c r="D22" s="41">
        <v>5000000</v>
      </c>
      <c r="E22" s="85">
        <f t="shared" ref="E22" si="1">D22/C22*100</f>
        <v>100</v>
      </c>
    </row>
  </sheetData>
  <mergeCells count="2">
    <mergeCell ref="A2:E2"/>
    <mergeCell ref="C1:E1"/>
  </mergeCells>
  <pageMargins left="0.59055118110236227" right="0.39370078740157483" top="0.39370078740157483" bottom="0.39370078740157483" header="0" footer="0"/>
  <pageSetup paperSize="9" scale="53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zoomScaleNormal="100" workbookViewId="0">
      <selection activeCell="D9" sqref="D9"/>
    </sheetView>
  </sheetViews>
  <sheetFormatPr defaultRowHeight="15" x14ac:dyDescent="0.25"/>
  <cols>
    <col min="1" max="1" width="5.7109375" style="46" customWidth="1"/>
    <col min="2" max="2" width="67.42578125" customWidth="1"/>
    <col min="3" max="3" width="19.28515625" customWidth="1"/>
    <col min="4" max="4" width="19.42578125" customWidth="1"/>
    <col min="5" max="5" width="12.7109375" customWidth="1"/>
    <col min="256" max="256" width="5.7109375" customWidth="1"/>
    <col min="257" max="257" width="72.28515625" customWidth="1"/>
    <col min="258" max="258" width="28" customWidth="1"/>
    <col min="512" max="512" width="5.7109375" customWidth="1"/>
    <col min="513" max="513" width="72.28515625" customWidth="1"/>
    <col min="514" max="514" width="28" customWidth="1"/>
    <col min="768" max="768" width="5.7109375" customWidth="1"/>
    <col min="769" max="769" width="72.28515625" customWidth="1"/>
    <col min="770" max="770" width="28" customWidth="1"/>
    <col min="1024" max="1024" width="5.7109375" customWidth="1"/>
    <col min="1025" max="1025" width="72.28515625" customWidth="1"/>
    <col min="1026" max="1026" width="28" customWidth="1"/>
    <col min="1280" max="1280" width="5.7109375" customWidth="1"/>
    <col min="1281" max="1281" width="72.28515625" customWidth="1"/>
    <col min="1282" max="1282" width="28" customWidth="1"/>
    <col min="1536" max="1536" width="5.7109375" customWidth="1"/>
    <col min="1537" max="1537" width="72.28515625" customWidth="1"/>
    <col min="1538" max="1538" width="28" customWidth="1"/>
    <col min="1792" max="1792" width="5.7109375" customWidth="1"/>
    <col min="1793" max="1793" width="72.28515625" customWidth="1"/>
    <col min="1794" max="1794" width="28" customWidth="1"/>
    <col min="2048" max="2048" width="5.7109375" customWidth="1"/>
    <col min="2049" max="2049" width="72.28515625" customWidth="1"/>
    <col min="2050" max="2050" width="28" customWidth="1"/>
    <col min="2304" max="2304" width="5.7109375" customWidth="1"/>
    <col min="2305" max="2305" width="72.28515625" customWidth="1"/>
    <col min="2306" max="2306" width="28" customWidth="1"/>
    <col min="2560" max="2560" width="5.7109375" customWidth="1"/>
    <col min="2561" max="2561" width="72.28515625" customWidth="1"/>
    <col min="2562" max="2562" width="28" customWidth="1"/>
    <col min="2816" max="2816" width="5.7109375" customWidth="1"/>
    <col min="2817" max="2817" width="72.28515625" customWidth="1"/>
    <col min="2818" max="2818" width="28" customWidth="1"/>
    <col min="3072" max="3072" width="5.7109375" customWidth="1"/>
    <col min="3073" max="3073" width="72.28515625" customWidth="1"/>
    <col min="3074" max="3074" width="28" customWidth="1"/>
    <col min="3328" max="3328" width="5.7109375" customWidth="1"/>
    <col min="3329" max="3329" width="72.28515625" customWidth="1"/>
    <col min="3330" max="3330" width="28" customWidth="1"/>
    <col min="3584" max="3584" width="5.7109375" customWidth="1"/>
    <col min="3585" max="3585" width="72.28515625" customWidth="1"/>
    <col min="3586" max="3586" width="28" customWidth="1"/>
    <col min="3840" max="3840" width="5.7109375" customWidth="1"/>
    <col min="3841" max="3841" width="72.28515625" customWidth="1"/>
    <col min="3842" max="3842" width="28" customWidth="1"/>
    <col min="4096" max="4096" width="5.7109375" customWidth="1"/>
    <col min="4097" max="4097" width="72.28515625" customWidth="1"/>
    <col min="4098" max="4098" width="28" customWidth="1"/>
    <col min="4352" max="4352" width="5.7109375" customWidth="1"/>
    <col min="4353" max="4353" width="72.28515625" customWidth="1"/>
    <col min="4354" max="4354" width="28" customWidth="1"/>
    <col min="4608" max="4608" width="5.7109375" customWidth="1"/>
    <col min="4609" max="4609" width="72.28515625" customWidth="1"/>
    <col min="4610" max="4610" width="28" customWidth="1"/>
    <col min="4864" max="4864" width="5.7109375" customWidth="1"/>
    <col min="4865" max="4865" width="72.28515625" customWidth="1"/>
    <col min="4866" max="4866" width="28" customWidth="1"/>
    <col min="5120" max="5120" width="5.7109375" customWidth="1"/>
    <col min="5121" max="5121" width="72.28515625" customWidth="1"/>
    <col min="5122" max="5122" width="28" customWidth="1"/>
    <col min="5376" max="5376" width="5.7109375" customWidth="1"/>
    <col min="5377" max="5377" width="72.28515625" customWidth="1"/>
    <col min="5378" max="5378" width="28" customWidth="1"/>
    <col min="5632" max="5632" width="5.7109375" customWidth="1"/>
    <col min="5633" max="5633" width="72.28515625" customWidth="1"/>
    <col min="5634" max="5634" width="28" customWidth="1"/>
    <col min="5888" max="5888" width="5.7109375" customWidth="1"/>
    <col min="5889" max="5889" width="72.28515625" customWidth="1"/>
    <col min="5890" max="5890" width="28" customWidth="1"/>
    <col min="6144" max="6144" width="5.7109375" customWidth="1"/>
    <col min="6145" max="6145" width="72.28515625" customWidth="1"/>
    <col min="6146" max="6146" width="28" customWidth="1"/>
    <col min="6400" max="6400" width="5.7109375" customWidth="1"/>
    <col min="6401" max="6401" width="72.28515625" customWidth="1"/>
    <col min="6402" max="6402" width="28" customWidth="1"/>
    <col min="6656" max="6656" width="5.7109375" customWidth="1"/>
    <col min="6657" max="6657" width="72.28515625" customWidth="1"/>
    <col min="6658" max="6658" width="28" customWidth="1"/>
    <col min="6912" max="6912" width="5.7109375" customWidth="1"/>
    <col min="6913" max="6913" width="72.28515625" customWidth="1"/>
    <col min="6914" max="6914" width="28" customWidth="1"/>
    <col min="7168" max="7168" width="5.7109375" customWidth="1"/>
    <col min="7169" max="7169" width="72.28515625" customWidth="1"/>
    <col min="7170" max="7170" width="28" customWidth="1"/>
    <col min="7424" max="7424" width="5.7109375" customWidth="1"/>
    <col min="7425" max="7425" width="72.28515625" customWidth="1"/>
    <col min="7426" max="7426" width="28" customWidth="1"/>
    <col min="7680" max="7680" width="5.7109375" customWidth="1"/>
    <col min="7681" max="7681" width="72.28515625" customWidth="1"/>
    <col min="7682" max="7682" width="28" customWidth="1"/>
    <col min="7936" max="7936" width="5.7109375" customWidth="1"/>
    <col min="7937" max="7937" width="72.28515625" customWidth="1"/>
    <col min="7938" max="7938" width="28" customWidth="1"/>
    <col min="8192" max="8192" width="5.7109375" customWidth="1"/>
    <col min="8193" max="8193" width="72.28515625" customWidth="1"/>
    <col min="8194" max="8194" width="28" customWidth="1"/>
    <col min="8448" max="8448" width="5.7109375" customWidth="1"/>
    <col min="8449" max="8449" width="72.28515625" customWidth="1"/>
    <col min="8450" max="8450" width="28" customWidth="1"/>
    <col min="8704" max="8704" width="5.7109375" customWidth="1"/>
    <col min="8705" max="8705" width="72.28515625" customWidth="1"/>
    <col min="8706" max="8706" width="28" customWidth="1"/>
    <col min="8960" max="8960" width="5.7109375" customWidth="1"/>
    <col min="8961" max="8961" width="72.28515625" customWidth="1"/>
    <col min="8962" max="8962" width="28" customWidth="1"/>
    <col min="9216" max="9216" width="5.7109375" customWidth="1"/>
    <col min="9217" max="9217" width="72.28515625" customWidth="1"/>
    <col min="9218" max="9218" width="28" customWidth="1"/>
    <col min="9472" max="9472" width="5.7109375" customWidth="1"/>
    <col min="9473" max="9473" width="72.28515625" customWidth="1"/>
    <col min="9474" max="9474" width="28" customWidth="1"/>
    <col min="9728" max="9728" width="5.7109375" customWidth="1"/>
    <col min="9729" max="9729" width="72.28515625" customWidth="1"/>
    <col min="9730" max="9730" width="28" customWidth="1"/>
    <col min="9984" max="9984" width="5.7109375" customWidth="1"/>
    <col min="9985" max="9985" width="72.28515625" customWidth="1"/>
    <col min="9986" max="9986" width="28" customWidth="1"/>
    <col min="10240" max="10240" width="5.7109375" customWidth="1"/>
    <col min="10241" max="10241" width="72.28515625" customWidth="1"/>
    <col min="10242" max="10242" width="28" customWidth="1"/>
    <col min="10496" max="10496" width="5.7109375" customWidth="1"/>
    <col min="10497" max="10497" width="72.28515625" customWidth="1"/>
    <col min="10498" max="10498" width="28" customWidth="1"/>
    <col min="10752" max="10752" width="5.7109375" customWidth="1"/>
    <col min="10753" max="10753" width="72.28515625" customWidth="1"/>
    <col min="10754" max="10754" width="28" customWidth="1"/>
    <col min="11008" max="11008" width="5.7109375" customWidth="1"/>
    <col min="11009" max="11009" width="72.28515625" customWidth="1"/>
    <col min="11010" max="11010" width="28" customWidth="1"/>
    <col min="11264" max="11264" width="5.7109375" customWidth="1"/>
    <col min="11265" max="11265" width="72.28515625" customWidth="1"/>
    <col min="11266" max="11266" width="28" customWidth="1"/>
    <col min="11520" max="11520" width="5.7109375" customWidth="1"/>
    <col min="11521" max="11521" width="72.28515625" customWidth="1"/>
    <col min="11522" max="11522" width="28" customWidth="1"/>
    <col min="11776" max="11776" width="5.7109375" customWidth="1"/>
    <col min="11777" max="11777" width="72.28515625" customWidth="1"/>
    <col min="11778" max="11778" width="28" customWidth="1"/>
    <col min="12032" max="12032" width="5.7109375" customWidth="1"/>
    <col min="12033" max="12033" width="72.28515625" customWidth="1"/>
    <col min="12034" max="12034" width="28" customWidth="1"/>
    <col min="12288" max="12288" width="5.7109375" customWidth="1"/>
    <col min="12289" max="12289" width="72.28515625" customWidth="1"/>
    <col min="12290" max="12290" width="28" customWidth="1"/>
    <col min="12544" max="12544" width="5.7109375" customWidth="1"/>
    <col min="12545" max="12545" width="72.28515625" customWidth="1"/>
    <col min="12546" max="12546" width="28" customWidth="1"/>
    <col min="12800" max="12800" width="5.7109375" customWidth="1"/>
    <col min="12801" max="12801" width="72.28515625" customWidth="1"/>
    <col min="12802" max="12802" width="28" customWidth="1"/>
    <col min="13056" max="13056" width="5.7109375" customWidth="1"/>
    <col min="13057" max="13057" width="72.28515625" customWidth="1"/>
    <col min="13058" max="13058" width="28" customWidth="1"/>
    <col min="13312" max="13312" width="5.7109375" customWidth="1"/>
    <col min="13313" max="13313" width="72.28515625" customWidth="1"/>
    <col min="13314" max="13314" width="28" customWidth="1"/>
    <col min="13568" max="13568" width="5.7109375" customWidth="1"/>
    <col min="13569" max="13569" width="72.28515625" customWidth="1"/>
    <col min="13570" max="13570" width="28" customWidth="1"/>
    <col min="13824" max="13824" width="5.7109375" customWidth="1"/>
    <col min="13825" max="13825" width="72.28515625" customWidth="1"/>
    <col min="13826" max="13826" width="28" customWidth="1"/>
    <col min="14080" max="14080" width="5.7109375" customWidth="1"/>
    <col min="14081" max="14081" width="72.28515625" customWidth="1"/>
    <col min="14082" max="14082" width="28" customWidth="1"/>
    <col min="14336" max="14336" width="5.7109375" customWidth="1"/>
    <col min="14337" max="14337" width="72.28515625" customWidth="1"/>
    <col min="14338" max="14338" width="28" customWidth="1"/>
    <col min="14592" max="14592" width="5.7109375" customWidth="1"/>
    <col min="14593" max="14593" width="72.28515625" customWidth="1"/>
    <col min="14594" max="14594" width="28" customWidth="1"/>
    <col min="14848" max="14848" width="5.7109375" customWidth="1"/>
    <col min="14849" max="14849" width="72.28515625" customWidth="1"/>
    <col min="14850" max="14850" width="28" customWidth="1"/>
    <col min="15104" max="15104" width="5.7109375" customWidth="1"/>
    <col min="15105" max="15105" width="72.28515625" customWidth="1"/>
    <col min="15106" max="15106" width="28" customWidth="1"/>
    <col min="15360" max="15360" width="5.7109375" customWidth="1"/>
    <col min="15361" max="15361" width="72.28515625" customWidth="1"/>
    <col min="15362" max="15362" width="28" customWidth="1"/>
    <col min="15616" max="15616" width="5.7109375" customWidth="1"/>
    <col min="15617" max="15617" width="72.28515625" customWidth="1"/>
    <col min="15618" max="15618" width="28" customWidth="1"/>
    <col min="15872" max="15872" width="5.7109375" customWidth="1"/>
    <col min="15873" max="15873" width="72.28515625" customWidth="1"/>
    <col min="15874" max="15874" width="28" customWidth="1"/>
    <col min="16128" max="16128" width="5.7109375" customWidth="1"/>
    <col min="16129" max="16129" width="72.28515625" customWidth="1"/>
    <col min="16130" max="16130" width="28" customWidth="1"/>
  </cols>
  <sheetData>
    <row r="1" spans="1:5" ht="64.5" customHeight="1" x14ac:dyDescent="0.25">
      <c r="C1" s="155" t="s">
        <v>462</v>
      </c>
      <c r="D1" s="155"/>
      <c r="E1" s="155"/>
    </row>
    <row r="2" spans="1:5" s="4" customFormat="1" ht="33.6" customHeight="1" x14ac:dyDescent="0.2">
      <c r="A2" s="156" t="s">
        <v>463</v>
      </c>
      <c r="B2" s="156"/>
      <c r="C2" s="156"/>
      <c r="D2" s="156"/>
      <c r="E2" s="156"/>
    </row>
    <row r="3" spans="1:5" s="4" customFormat="1" ht="15.75" x14ac:dyDescent="0.2">
      <c r="A3" s="32"/>
      <c r="B3" s="32"/>
      <c r="E3" s="47" t="s">
        <v>107</v>
      </c>
    </row>
    <row r="4" spans="1:5" s="4" customFormat="1" ht="31.5" x14ac:dyDescent="0.2">
      <c r="A4" s="92" t="s">
        <v>89</v>
      </c>
      <c r="B4" s="93" t="s">
        <v>90</v>
      </c>
      <c r="C4" s="87" t="s">
        <v>91</v>
      </c>
      <c r="D4" s="87" t="s">
        <v>155</v>
      </c>
      <c r="E4" s="87" t="s">
        <v>157</v>
      </c>
    </row>
    <row r="5" spans="1:5" s="4" customFormat="1" ht="15.75" x14ac:dyDescent="0.25">
      <c r="A5" s="48"/>
      <c r="B5" s="88" t="s">
        <v>92</v>
      </c>
      <c r="C5" s="35">
        <f>C6</f>
        <v>187782.43</v>
      </c>
      <c r="D5" s="35">
        <f>D6</f>
        <v>187782.43</v>
      </c>
      <c r="E5" s="94">
        <f>D5/C5*100</f>
        <v>100</v>
      </c>
    </row>
    <row r="6" spans="1:5" s="4" customFormat="1" ht="15.75" x14ac:dyDescent="0.25">
      <c r="A6" s="52" t="s">
        <v>93</v>
      </c>
      <c r="B6" s="89" t="s">
        <v>105</v>
      </c>
      <c r="C6" s="35">
        <f>C8+C9</f>
        <v>187782.43</v>
      </c>
      <c r="D6" s="35">
        <f>D8+D9</f>
        <v>187782.43</v>
      </c>
      <c r="E6" s="94">
        <f t="shared" ref="E6:E9" si="0">D6/C6*100</f>
        <v>100</v>
      </c>
    </row>
    <row r="7" spans="1:5" s="4" customFormat="1" ht="15.75" x14ac:dyDescent="0.25">
      <c r="A7" s="53"/>
      <c r="B7" s="90" t="s">
        <v>95</v>
      </c>
      <c r="C7" s="35"/>
      <c r="D7" s="55"/>
      <c r="E7" s="94"/>
    </row>
    <row r="8" spans="1:5" s="4" customFormat="1" ht="97.5" customHeight="1" x14ac:dyDescent="0.25">
      <c r="A8" s="53" t="s">
        <v>96</v>
      </c>
      <c r="B8" s="91" t="s">
        <v>142</v>
      </c>
      <c r="C8" s="41">
        <v>104070.43</v>
      </c>
      <c r="D8" s="41">
        <v>104070.43</v>
      </c>
      <c r="E8" s="94">
        <f t="shared" si="0"/>
        <v>100</v>
      </c>
    </row>
    <row r="9" spans="1:5" s="4" customFormat="1" ht="47.25" x14ac:dyDescent="0.25">
      <c r="A9" s="54" t="s">
        <v>103</v>
      </c>
      <c r="B9" s="91" t="s">
        <v>147</v>
      </c>
      <c r="C9" s="41">
        <v>83712</v>
      </c>
      <c r="D9" s="41">
        <v>83712</v>
      </c>
      <c r="E9" s="94">
        <f t="shared" si="0"/>
        <v>100</v>
      </c>
    </row>
  </sheetData>
  <mergeCells count="2">
    <mergeCell ref="A2:E2"/>
    <mergeCell ref="C1:E1"/>
  </mergeCells>
  <pageMargins left="0.7" right="0.7" top="0.75" bottom="0.75" header="0.3" footer="0.3"/>
  <pageSetup paperSize="9" scale="67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8"/>
  <sheetViews>
    <sheetView zoomScaleNormal="100" workbookViewId="0">
      <selection activeCell="D19" sqref="D19"/>
    </sheetView>
  </sheetViews>
  <sheetFormatPr defaultRowHeight="15" x14ac:dyDescent="0.25"/>
  <cols>
    <col min="1" max="1" width="50.7109375" style="1" customWidth="1"/>
    <col min="2" max="2" width="8.28515625" style="1" customWidth="1"/>
    <col min="3" max="3" width="24.140625" style="1" customWidth="1"/>
    <col min="4" max="5" width="19.7109375" style="1" customWidth="1"/>
    <col min="6" max="6" width="11.140625" style="1" customWidth="1"/>
    <col min="7" max="255" width="8.85546875" style="1"/>
    <col min="256" max="256" width="50.7109375" style="1" customWidth="1"/>
    <col min="257" max="257" width="8.28515625" style="1" customWidth="1"/>
    <col min="258" max="258" width="24.140625" style="1" customWidth="1"/>
    <col min="259" max="259" width="21.28515625" style="1" customWidth="1"/>
    <col min="260" max="261" width="22" style="1" customWidth="1"/>
    <col min="262" max="511" width="8.85546875" style="1"/>
    <col min="512" max="512" width="50.7109375" style="1" customWidth="1"/>
    <col min="513" max="513" width="8.28515625" style="1" customWidth="1"/>
    <col min="514" max="514" width="24.140625" style="1" customWidth="1"/>
    <col min="515" max="515" width="21.28515625" style="1" customWidth="1"/>
    <col min="516" max="517" width="22" style="1" customWidth="1"/>
    <col min="518" max="767" width="8.85546875" style="1"/>
    <col min="768" max="768" width="50.7109375" style="1" customWidth="1"/>
    <col min="769" max="769" width="8.28515625" style="1" customWidth="1"/>
    <col min="770" max="770" width="24.140625" style="1" customWidth="1"/>
    <col min="771" max="771" width="21.28515625" style="1" customWidth="1"/>
    <col min="772" max="773" width="22" style="1" customWidth="1"/>
    <col min="774" max="1023" width="8.85546875" style="1"/>
    <col min="1024" max="1024" width="50.7109375" style="1" customWidth="1"/>
    <col min="1025" max="1025" width="8.28515625" style="1" customWidth="1"/>
    <col min="1026" max="1026" width="24.140625" style="1" customWidth="1"/>
    <col min="1027" max="1027" width="21.28515625" style="1" customWidth="1"/>
    <col min="1028" max="1029" width="22" style="1" customWidth="1"/>
    <col min="1030" max="1279" width="8.85546875" style="1"/>
    <col min="1280" max="1280" width="50.7109375" style="1" customWidth="1"/>
    <col min="1281" max="1281" width="8.28515625" style="1" customWidth="1"/>
    <col min="1282" max="1282" width="24.140625" style="1" customWidth="1"/>
    <col min="1283" max="1283" width="21.28515625" style="1" customWidth="1"/>
    <col min="1284" max="1285" width="22" style="1" customWidth="1"/>
    <col min="1286" max="1535" width="8.85546875" style="1"/>
    <col min="1536" max="1536" width="50.7109375" style="1" customWidth="1"/>
    <col min="1537" max="1537" width="8.28515625" style="1" customWidth="1"/>
    <col min="1538" max="1538" width="24.140625" style="1" customWidth="1"/>
    <col min="1539" max="1539" width="21.28515625" style="1" customWidth="1"/>
    <col min="1540" max="1541" width="22" style="1" customWidth="1"/>
    <col min="1542" max="1791" width="8.85546875" style="1"/>
    <col min="1792" max="1792" width="50.7109375" style="1" customWidth="1"/>
    <col min="1793" max="1793" width="8.28515625" style="1" customWidth="1"/>
    <col min="1794" max="1794" width="24.140625" style="1" customWidth="1"/>
    <col min="1795" max="1795" width="21.28515625" style="1" customWidth="1"/>
    <col min="1796" max="1797" width="22" style="1" customWidth="1"/>
    <col min="1798" max="2047" width="8.85546875" style="1"/>
    <col min="2048" max="2048" width="50.7109375" style="1" customWidth="1"/>
    <col min="2049" max="2049" width="8.28515625" style="1" customWidth="1"/>
    <col min="2050" max="2050" width="24.140625" style="1" customWidth="1"/>
    <col min="2051" max="2051" width="21.28515625" style="1" customWidth="1"/>
    <col min="2052" max="2053" width="22" style="1" customWidth="1"/>
    <col min="2054" max="2303" width="8.85546875" style="1"/>
    <col min="2304" max="2304" width="50.7109375" style="1" customWidth="1"/>
    <col min="2305" max="2305" width="8.28515625" style="1" customWidth="1"/>
    <col min="2306" max="2306" width="24.140625" style="1" customWidth="1"/>
    <col min="2307" max="2307" width="21.28515625" style="1" customWidth="1"/>
    <col min="2308" max="2309" width="22" style="1" customWidth="1"/>
    <col min="2310" max="2559" width="8.85546875" style="1"/>
    <col min="2560" max="2560" width="50.7109375" style="1" customWidth="1"/>
    <col min="2561" max="2561" width="8.28515625" style="1" customWidth="1"/>
    <col min="2562" max="2562" width="24.140625" style="1" customWidth="1"/>
    <col min="2563" max="2563" width="21.28515625" style="1" customWidth="1"/>
    <col min="2564" max="2565" width="22" style="1" customWidth="1"/>
    <col min="2566" max="2815" width="8.85546875" style="1"/>
    <col min="2816" max="2816" width="50.7109375" style="1" customWidth="1"/>
    <col min="2817" max="2817" width="8.28515625" style="1" customWidth="1"/>
    <col min="2818" max="2818" width="24.140625" style="1" customWidth="1"/>
    <col min="2819" max="2819" width="21.28515625" style="1" customWidth="1"/>
    <col min="2820" max="2821" width="22" style="1" customWidth="1"/>
    <col min="2822" max="3071" width="8.85546875" style="1"/>
    <col min="3072" max="3072" width="50.7109375" style="1" customWidth="1"/>
    <col min="3073" max="3073" width="8.28515625" style="1" customWidth="1"/>
    <col min="3074" max="3074" width="24.140625" style="1" customWidth="1"/>
    <col min="3075" max="3075" width="21.28515625" style="1" customWidth="1"/>
    <col min="3076" max="3077" width="22" style="1" customWidth="1"/>
    <col min="3078" max="3327" width="8.85546875" style="1"/>
    <col min="3328" max="3328" width="50.7109375" style="1" customWidth="1"/>
    <col min="3329" max="3329" width="8.28515625" style="1" customWidth="1"/>
    <col min="3330" max="3330" width="24.140625" style="1" customWidth="1"/>
    <col min="3331" max="3331" width="21.28515625" style="1" customWidth="1"/>
    <col min="3332" max="3333" width="22" style="1" customWidth="1"/>
    <col min="3334" max="3583" width="8.85546875" style="1"/>
    <col min="3584" max="3584" width="50.7109375" style="1" customWidth="1"/>
    <col min="3585" max="3585" width="8.28515625" style="1" customWidth="1"/>
    <col min="3586" max="3586" width="24.140625" style="1" customWidth="1"/>
    <col min="3587" max="3587" width="21.28515625" style="1" customWidth="1"/>
    <col min="3588" max="3589" width="22" style="1" customWidth="1"/>
    <col min="3590" max="3839" width="8.85546875" style="1"/>
    <col min="3840" max="3840" width="50.7109375" style="1" customWidth="1"/>
    <col min="3841" max="3841" width="8.28515625" style="1" customWidth="1"/>
    <col min="3842" max="3842" width="24.140625" style="1" customWidth="1"/>
    <col min="3843" max="3843" width="21.28515625" style="1" customWidth="1"/>
    <col min="3844" max="3845" width="22" style="1" customWidth="1"/>
    <col min="3846" max="4095" width="8.85546875" style="1"/>
    <col min="4096" max="4096" width="50.7109375" style="1" customWidth="1"/>
    <col min="4097" max="4097" width="8.28515625" style="1" customWidth="1"/>
    <col min="4098" max="4098" width="24.140625" style="1" customWidth="1"/>
    <col min="4099" max="4099" width="21.28515625" style="1" customWidth="1"/>
    <col min="4100" max="4101" width="22" style="1" customWidth="1"/>
    <col min="4102" max="4351" width="8.85546875" style="1"/>
    <col min="4352" max="4352" width="50.7109375" style="1" customWidth="1"/>
    <col min="4353" max="4353" width="8.28515625" style="1" customWidth="1"/>
    <col min="4354" max="4354" width="24.140625" style="1" customWidth="1"/>
    <col min="4355" max="4355" width="21.28515625" style="1" customWidth="1"/>
    <col min="4356" max="4357" width="22" style="1" customWidth="1"/>
    <col min="4358" max="4607" width="8.85546875" style="1"/>
    <col min="4608" max="4608" width="50.7109375" style="1" customWidth="1"/>
    <col min="4609" max="4609" width="8.28515625" style="1" customWidth="1"/>
    <col min="4610" max="4610" width="24.140625" style="1" customWidth="1"/>
    <col min="4611" max="4611" width="21.28515625" style="1" customWidth="1"/>
    <col min="4612" max="4613" width="22" style="1" customWidth="1"/>
    <col min="4614" max="4863" width="8.85546875" style="1"/>
    <col min="4864" max="4864" width="50.7109375" style="1" customWidth="1"/>
    <col min="4865" max="4865" width="8.28515625" style="1" customWidth="1"/>
    <col min="4866" max="4866" width="24.140625" style="1" customWidth="1"/>
    <col min="4867" max="4867" width="21.28515625" style="1" customWidth="1"/>
    <col min="4868" max="4869" width="22" style="1" customWidth="1"/>
    <col min="4870" max="5119" width="8.85546875" style="1"/>
    <col min="5120" max="5120" width="50.7109375" style="1" customWidth="1"/>
    <col min="5121" max="5121" width="8.28515625" style="1" customWidth="1"/>
    <col min="5122" max="5122" width="24.140625" style="1" customWidth="1"/>
    <col min="5123" max="5123" width="21.28515625" style="1" customWidth="1"/>
    <col min="5124" max="5125" width="22" style="1" customWidth="1"/>
    <col min="5126" max="5375" width="8.85546875" style="1"/>
    <col min="5376" max="5376" width="50.7109375" style="1" customWidth="1"/>
    <col min="5377" max="5377" width="8.28515625" style="1" customWidth="1"/>
    <col min="5378" max="5378" width="24.140625" style="1" customWidth="1"/>
    <col min="5379" max="5379" width="21.28515625" style="1" customWidth="1"/>
    <col min="5380" max="5381" width="22" style="1" customWidth="1"/>
    <col min="5382" max="5631" width="8.85546875" style="1"/>
    <col min="5632" max="5632" width="50.7109375" style="1" customWidth="1"/>
    <col min="5633" max="5633" width="8.28515625" style="1" customWidth="1"/>
    <col min="5634" max="5634" width="24.140625" style="1" customWidth="1"/>
    <col min="5635" max="5635" width="21.28515625" style="1" customWidth="1"/>
    <col min="5636" max="5637" width="22" style="1" customWidth="1"/>
    <col min="5638" max="5887" width="8.85546875" style="1"/>
    <col min="5888" max="5888" width="50.7109375" style="1" customWidth="1"/>
    <col min="5889" max="5889" width="8.28515625" style="1" customWidth="1"/>
    <col min="5890" max="5890" width="24.140625" style="1" customWidth="1"/>
    <col min="5891" max="5891" width="21.28515625" style="1" customWidth="1"/>
    <col min="5892" max="5893" width="22" style="1" customWidth="1"/>
    <col min="5894" max="6143" width="8.85546875" style="1"/>
    <col min="6144" max="6144" width="50.7109375" style="1" customWidth="1"/>
    <col min="6145" max="6145" width="8.28515625" style="1" customWidth="1"/>
    <col min="6146" max="6146" width="24.140625" style="1" customWidth="1"/>
    <col min="6147" max="6147" width="21.28515625" style="1" customWidth="1"/>
    <col min="6148" max="6149" width="22" style="1" customWidth="1"/>
    <col min="6150" max="6399" width="8.85546875" style="1"/>
    <col min="6400" max="6400" width="50.7109375" style="1" customWidth="1"/>
    <col min="6401" max="6401" width="8.28515625" style="1" customWidth="1"/>
    <col min="6402" max="6402" width="24.140625" style="1" customWidth="1"/>
    <col min="6403" max="6403" width="21.28515625" style="1" customWidth="1"/>
    <col min="6404" max="6405" width="22" style="1" customWidth="1"/>
    <col min="6406" max="6655" width="8.85546875" style="1"/>
    <col min="6656" max="6656" width="50.7109375" style="1" customWidth="1"/>
    <col min="6657" max="6657" width="8.28515625" style="1" customWidth="1"/>
    <col min="6658" max="6658" width="24.140625" style="1" customWidth="1"/>
    <col min="6659" max="6659" width="21.28515625" style="1" customWidth="1"/>
    <col min="6660" max="6661" width="22" style="1" customWidth="1"/>
    <col min="6662" max="6911" width="8.85546875" style="1"/>
    <col min="6912" max="6912" width="50.7109375" style="1" customWidth="1"/>
    <col min="6913" max="6913" width="8.28515625" style="1" customWidth="1"/>
    <col min="6914" max="6914" width="24.140625" style="1" customWidth="1"/>
    <col min="6915" max="6915" width="21.28515625" style="1" customWidth="1"/>
    <col min="6916" max="6917" width="22" style="1" customWidth="1"/>
    <col min="6918" max="7167" width="8.85546875" style="1"/>
    <col min="7168" max="7168" width="50.7109375" style="1" customWidth="1"/>
    <col min="7169" max="7169" width="8.28515625" style="1" customWidth="1"/>
    <col min="7170" max="7170" width="24.140625" style="1" customWidth="1"/>
    <col min="7171" max="7171" width="21.28515625" style="1" customWidth="1"/>
    <col min="7172" max="7173" width="22" style="1" customWidth="1"/>
    <col min="7174" max="7423" width="8.85546875" style="1"/>
    <col min="7424" max="7424" width="50.7109375" style="1" customWidth="1"/>
    <col min="7425" max="7425" width="8.28515625" style="1" customWidth="1"/>
    <col min="7426" max="7426" width="24.140625" style="1" customWidth="1"/>
    <col min="7427" max="7427" width="21.28515625" style="1" customWidth="1"/>
    <col min="7428" max="7429" width="22" style="1" customWidth="1"/>
    <col min="7430" max="7679" width="8.85546875" style="1"/>
    <col min="7680" max="7680" width="50.7109375" style="1" customWidth="1"/>
    <col min="7681" max="7681" width="8.28515625" style="1" customWidth="1"/>
    <col min="7682" max="7682" width="24.140625" style="1" customWidth="1"/>
    <col min="7683" max="7683" width="21.28515625" style="1" customWidth="1"/>
    <col min="7684" max="7685" width="22" style="1" customWidth="1"/>
    <col min="7686" max="7935" width="8.85546875" style="1"/>
    <col min="7936" max="7936" width="50.7109375" style="1" customWidth="1"/>
    <col min="7937" max="7937" width="8.28515625" style="1" customWidth="1"/>
    <col min="7938" max="7938" width="24.140625" style="1" customWidth="1"/>
    <col min="7939" max="7939" width="21.28515625" style="1" customWidth="1"/>
    <col min="7940" max="7941" width="22" style="1" customWidth="1"/>
    <col min="7942" max="8191" width="8.85546875" style="1"/>
    <col min="8192" max="8192" width="50.7109375" style="1" customWidth="1"/>
    <col min="8193" max="8193" width="8.28515625" style="1" customWidth="1"/>
    <col min="8194" max="8194" width="24.140625" style="1" customWidth="1"/>
    <col min="8195" max="8195" width="21.28515625" style="1" customWidth="1"/>
    <col min="8196" max="8197" width="22" style="1" customWidth="1"/>
    <col min="8198" max="8447" width="8.85546875" style="1"/>
    <col min="8448" max="8448" width="50.7109375" style="1" customWidth="1"/>
    <col min="8449" max="8449" width="8.28515625" style="1" customWidth="1"/>
    <col min="8450" max="8450" width="24.140625" style="1" customWidth="1"/>
    <col min="8451" max="8451" width="21.28515625" style="1" customWidth="1"/>
    <col min="8452" max="8453" width="22" style="1" customWidth="1"/>
    <col min="8454" max="8703" width="8.85546875" style="1"/>
    <col min="8704" max="8704" width="50.7109375" style="1" customWidth="1"/>
    <col min="8705" max="8705" width="8.28515625" style="1" customWidth="1"/>
    <col min="8706" max="8706" width="24.140625" style="1" customWidth="1"/>
    <col min="8707" max="8707" width="21.28515625" style="1" customWidth="1"/>
    <col min="8708" max="8709" width="22" style="1" customWidth="1"/>
    <col min="8710" max="8959" width="8.85546875" style="1"/>
    <col min="8960" max="8960" width="50.7109375" style="1" customWidth="1"/>
    <col min="8961" max="8961" width="8.28515625" style="1" customWidth="1"/>
    <col min="8962" max="8962" width="24.140625" style="1" customWidth="1"/>
    <col min="8963" max="8963" width="21.28515625" style="1" customWidth="1"/>
    <col min="8964" max="8965" width="22" style="1" customWidth="1"/>
    <col min="8966" max="9215" width="8.85546875" style="1"/>
    <col min="9216" max="9216" width="50.7109375" style="1" customWidth="1"/>
    <col min="9217" max="9217" width="8.28515625" style="1" customWidth="1"/>
    <col min="9218" max="9218" width="24.140625" style="1" customWidth="1"/>
    <col min="9219" max="9219" width="21.28515625" style="1" customWidth="1"/>
    <col min="9220" max="9221" width="22" style="1" customWidth="1"/>
    <col min="9222" max="9471" width="8.85546875" style="1"/>
    <col min="9472" max="9472" width="50.7109375" style="1" customWidth="1"/>
    <col min="9473" max="9473" width="8.28515625" style="1" customWidth="1"/>
    <col min="9474" max="9474" width="24.140625" style="1" customWidth="1"/>
    <col min="9475" max="9475" width="21.28515625" style="1" customWidth="1"/>
    <col min="9476" max="9477" width="22" style="1" customWidth="1"/>
    <col min="9478" max="9727" width="8.85546875" style="1"/>
    <col min="9728" max="9728" width="50.7109375" style="1" customWidth="1"/>
    <col min="9729" max="9729" width="8.28515625" style="1" customWidth="1"/>
    <col min="9730" max="9730" width="24.140625" style="1" customWidth="1"/>
    <col min="9731" max="9731" width="21.28515625" style="1" customWidth="1"/>
    <col min="9732" max="9733" width="22" style="1" customWidth="1"/>
    <col min="9734" max="9983" width="8.85546875" style="1"/>
    <col min="9984" max="9984" width="50.7109375" style="1" customWidth="1"/>
    <col min="9985" max="9985" width="8.28515625" style="1" customWidth="1"/>
    <col min="9986" max="9986" width="24.140625" style="1" customWidth="1"/>
    <col min="9987" max="9987" width="21.28515625" style="1" customWidth="1"/>
    <col min="9988" max="9989" width="22" style="1" customWidth="1"/>
    <col min="9990" max="10239" width="8.85546875" style="1"/>
    <col min="10240" max="10240" width="50.7109375" style="1" customWidth="1"/>
    <col min="10241" max="10241" width="8.28515625" style="1" customWidth="1"/>
    <col min="10242" max="10242" width="24.140625" style="1" customWidth="1"/>
    <col min="10243" max="10243" width="21.28515625" style="1" customWidth="1"/>
    <col min="10244" max="10245" width="22" style="1" customWidth="1"/>
    <col min="10246" max="10495" width="8.85546875" style="1"/>
    <col min="10496" max="10496" width="50.7109375" style="1" customWidth="1"/>
    <col min="10497" max="10497" width="8.28515625" style="1" customWidth="1"/>
    <col min="10498" max="10498" width="24.140625" style="1" customWidth="1"/>
    <col min="10499" max="10499" width="21.28515625" style="1" customWidth="1"/>
    <col min="10500" max="10501" width="22" style="1" customWidth="1"/>
    <col min="10502" max="10751" width="8.85546875" style="1"/>
    <col min="10752" max="10752" width="50.7109375" style="1" customWidth="1"/>
    <col min="10753" max="10753" width="8.28515625" style="1" customWidth="1"/>
    <col min="10754" max="10754" width="24.140625" style="1" customWidth="1"/>
    <col min="10755" max="10755" width="21.28515625" style="1" customWidth="1"/>
    <col min="10756" max="10757" width="22" style="1" customWidth="1"/>
    <col min="10758" max="11007" width="8.85546875" style="1"/>
    <col min="11008" max="11008" width="50.7109375" style="1" customWidth="1"/>
    <col min="11009" max="11009" width="8.28515625" style="1" customWidth="1"/>
    <col min="11010" max="11010" width="24.140625" style="1" customWidth="1"/>
    <col min="11011" max="11011" width="21.28515625" style="1" customWidth="1"/>
    <col min="11012" max="11013" width="22" style="1" customWidth="1"/>
    <col min="11014" max="11263" width="8.85546875" style="1"/>
    <col min="11264" max="11264" width="50.7109375" style="1" customWidth="1"/>
    <col min="11265" max="11265" width="8.28515625" style="1" customWidth="1"/>
    <col min="11266" max="11266" width="24.140625" style="1" customWidth="1"/>
    <col min="11267" max="11267" width="21.28515625" style="1" customWidth="1"/>
    <col min="11268" max="11269" width="22" style="1" customWidth="1"/>
    <col min="11270" max="11519" width="8.85546875" style="1"/>
    <col min="11520" max="11520" width="50.7109375" style="1" customWidth="1"/>
    <col min="11521" max="11521" width="8.28515625" style="1" customWidth="1"/>
    <col min="11522" max="11522" width="24.140625" style="1" customWidth="1"/>
    <col min="11523" max="11523" width="21.28515625" style="1" customWidth="1"/>
    <col min="11524" max="11525" width="22" style="1" customWidth="1"/>
    <col min="11526" max="11775" width="8.85546875" style="1"/>
    <col min="11776" max="11776" width="50.7109375" style="1" customWidth="1"/>
    <col min="11777" max="11777" width="8.28515625" style="1" customWidth="1"/>
    <col min="11778" max="11778" width="24.140625" style="1" customWidth="1"/>
    <col min="11779" max="11779" width="21.28515625" style="1" customWidth="1"/>
    <col min="11780" max="11781" width="22" style="1" customWidth="1"/>
    <col min="11782" max="12031" width="8.85546875" style="1"/>
    <col min="12032" max="12032" width="50.7109375" style="1" customWidth="1"/>
    <col min="12033" max="12033" width="8.28515625" style="1" customWidth="1"/>
    <col min="12034" max="12034" width="24.140625" style="1" customWidth="1"/>
    <col min="12035" max="12035" width="21.28515625" style="1" customWidth="1"/>
    <col min="12036" max="12037" width="22" style="1" customWidth="1"/>
    <col min="12038" max="12287" width="8.85546875" style="1"/>
    <col min="12288" max="12288" width="50.7109375" style="1" customWidth="1"/>
    <col min="12289" max="12289" width="8.28515625" style="1" customWidth="1"/>
    <col min="12290" max="12290" width="24.140625" style="1" customWidth="1"/>
    <col min="12291" max="12291" width="21.28515625" style="1" customWidth="1"/>
    <col min="12292" max="12293" width="22" style="1" customWidth="1"/>
    <col min="12294" max="12543" width="8.85546875" style="1"/>
    <col min="12544" max="12544" width="50.7109375" style="1" customWidth="1"/>
    <col min="12545" max="12545" width="8.28515625" style="1" customWidth="1"/>
    <col min="12546" max="12546" width="24.140625" style="1" customWidth="1"/>
    <col min="12547" max="12547" width="21.28515625" style="1" customWidth="1"/>
    <col min="12548" max="12549" width="22" style="1" customWidth="1"/>
    <col min="12550" max="12799" width="8.85546875" style="1"/>
    <col min="12800" max="12800" width="50.7109375" style="1" customWidth="1"/>
    <col min="12801" max="12801" width="8.28515625" style="1" customWidth="1"/>
    <col min="12802" max="12802" width="24.140625" style="1" customWidth="1"/>
    <col min="12803" max="12803" width="21.28515625" style="1" customWidth="1"/>
    <col min="12804" max="12805" width="22" style="1" customWidth="1"/>
    <col min="12806" max="13055" width="8.85546875" style="1"/>
    <col min="13056" max="13056" width="50.7109375" style="1" customWidth="1"/>
    <col min="13057" max="13057" width="8.28515625" style="1" customWidth="1"/>
    <col min="13058" max="13058" width="24.140625" style="1" customWidth="1"/>
    <col min="13059" max="13059" width="21.28515625" style="1" customWidth="1"/>
    <col min="13060" max="13061" width="22" style="1" customWidth="1"/>
    <col min="13062" max="13311" width="8.85546875" style="1"/>
    <col min="13312" max="13312" width="50.7109375" style="1" customWidth="1"/>
    <col min="13313" max="13313" width="8.28515625" style="1" customWidth="1"/>
    <col min="13314" max="13314" width="24.140625" style="1" customWidth="1"/>
    <col min="13315" max="13315" width="21.28515625" style="1" customWidth="1"/>
    <col min="13316" max="13317" width="22" style="1" customWidth="1"/>
    <col min="13318" max="13567" width="8.85546875" style="1"/>
    <col min="13568" max="13568" width="50.7109375" style="1" customWidth="1"/>
    <col min="13569" max="13569" width="8.28515625" style="1" customWidth="1"/>
    <col min="13570" max="13570" width="24.140625" style="1" customWidth="1"/>
    <col min="13571" max="13571" width="21.28515625" style="1" customWidth="1"/>
    <col min="13572" max="13573" width="22" style="1" customWidth="1"/>
    <col min="13574" max="13823" width="8.85546875" style="1"/>
    <col min="13824" max="13824" width="50.7109375" style="1" customWidth="1"/>
    <col min="13825" max="13825" width="8.28515625" style="1" customWidth="1"/>
    <col min="13826" max="13826" width="24.140625" style="1" customWidth="1"/>
    <col min="13827" max="13827" width="21.28515625" style="1" customWidth="1"/>
    <col min="13828" max="13829" width="22" style="1" customWidth="1"/>
    <col min="13830" max="14079" width="8.85546875" style="1"/>
    <col min="14080" max="14080" width="50.7109375" style="1" customWidth="1"/>
    <col min="14081" max="14081" width="8.28515625" style="1" customWidth="1"/>
    <col min="14082" max="14082" width="24.140625" style="1" customWidth="1"/>
    <col min="14083" max="14083" width="21.28515625" style="1" customWidth="1"/>
    <col min="14084" max="14085" width="22" style="1" customWidth="1"/>
    <col min="14086" max="14335" width="8.85546875" style="1"/>
    <col min="14336" max="14336" width="50.7109375" style="1" customWidth="1"/>
    <col min="14337" max="14337" width="8.28515625" style="1" customWidth="1"/>
    <col min="14338" max="14338" width="24.140625" style="1" customWidth="1"/>
    <col min="14339" max="14339" width="21.28515625" style="1" customWidth="1"/>
    <col min="14340" max="14341" width="22" style="1" customWidth="1"/>
    <col min="14342" max="14591" width="8.85546875" style="1"/>
    <col min="14592" max="14592" width="50.7109375" style="1" customWidth="1"/>
    <col min="14593" max="14593" width="8.28515625" style="1" customWidth="1"/>
    <col min="14594" max="14594" width="24.140625" style="1" customWidth="1"/>
    <col min="14595" max="14595" width="21.28515625" style="1" customWidth="1"/>
    <col min="14596" max="14597" width="22" style="1" customWidth="1"/>
    <col min="14598" max="14847" width="8.85546875" style="1"/>
    <col min="14848" max="14848" width="50.7109375" style="1" customWidth="1"/>
    <col min="14849" max="14849" width="8.28515625" style="1" customWidth="1"/>
    <col min="14850" max="14850" width="24.140625" style="1" customWidth="1"/>
    <col min="14851" max="14851" width="21.28515625" style="1" customWidth="1"/>
    <col min="14852" max="14853" width="22" style="1" customWidth="1"/>
    <col min="14854" max="15103" width="8.85546875" style="1"/>
    <col min="15104" max="15104" width="50.7109375" style="1" customWidth="1"/>
    <col min="15105" max="15105" width="8.28515625" style="1" customWidth="1"/>
    <col min="15106" max="15106" width="24.140625" style="1" customWidth="1"/>
    <col min="15107" max="15107" width="21.28515625" style="1" customWidth="1"/>
    <col min="15108" max="15109" width="22" style="1" customWidth="1"/>
    <col min="15110" max="15359" width="8.85546875" style="1"/>
    <col min="15360" max="15360" width="50.7109375" style="1" customWidth="1"/>
    <col min="15361" max="15361" width="8.28515625" style="1" customWidth="1"/>
    <col min="15362" max="15362" width="24.140625" style="1" customWidth="1"/>
    <col min="15363" max="15363" width="21.28515625" style="1" customWidth="1"/>
    <col min="15364" max="15365" width="22" style="1" customWidth="1"/>
    <col min="15366" max="15615" width="8.85546875" style="1"/>
    <col min="15616" max="15616" width="50.7109375" style="1" customWidth="1"/>
    <col min="15617" max="15617" width="8.28515625" style="1" customWidth="1"/>
    <col min="15618" max="15618" width="24.140625" style="1" customWidth="1"/>
    <col min="15619" max="15619" width="21.28515625" style="1" customWidth="1"/>
    <col min="15620" max="15621" width="22" style="1" customWidth="1"/>
    <col min="15622" max="15871" width="8.85546875" style="1"/>
    <col min="15872" max="15872" width="50.7109375" style="1" customWidth="1"/>
    <col min="15873" max="15873" width="8.28515625" style="1" customWidth="1"/>
    <col min="15874" max="15874" width="24.140625" style="1" customWidth="1"/>
    <col min="15875" max="15875" width="21.28515625" style="1" customWidth="1"/>
    <col min="15876" max="15877" width="22" style="1" customWidth="1"/>
    <col min="15878" max="16127" width="8.85546875" style="1"/>
    <col min="16128" max="16128" width="50.7109375" style="1" customWidth="1"/>
    <col min="16129" max="16129" width="8.28515625" style="1" customWidth="1"/>
    <col min="16130" max="16130" width="24.140625" style="1" customWidth="1"/>
    <col min="16131" max="16131" width="21.28515625" style="1" customWidth="1"/>
    <col min="16132" max="16133" width="22" style="1" customWidth="1"/>
    <col min="16134" max="16384" width="8.85546875" style="1"/>
  </cols>
  <sheetData>
    <row r="1" spans="1:6" ht="80.25" customHeight="1" x14ac:dyDescent="0.25">
      <c r="D1" s="155" t="s">
        <v>464</v>
      </c>
      <c r="E1" s="155"/>
    </row>
    <row r="2" spans="1:6" ht="32.25" customHeight="1" x14ac:dyDescent="0.25">
      <c r="A2" s="157" t="s">
        <v>465</v>
      </c>
      <c r="B2" s="158"/>
      <c r="C2" s="158"/>
      <c r="D2" s="158"/>
      <c r="E2" s="158"/>
    </row>
    <row r="3" spans="1:6" x14ac:dyDescent="0.25">
      <c r="A3" s="23"/>
      <c r="B3" s="23"/>
      <c r="C3" s="23"/>
      <c r="D3" s="23"/>
      <c r="E3" s="23"/>
    </row>
    <row r="4" spans="1:6" x14ac:dyDescent="0.25">
      <c r="A4" s="159" t="s">
        <v>0</v>
      </c>
      <c r="B4" s="161" t="s">
        <v>68</v>
      </c>
      <c r="C4" s="161" t="s">
        <v>69</v>
      </c>
      <c r="D4" s="161" t="s">
        <v>193</v>
      </c>
      <c r="E4" s="161" t="s">
        <v>70</v>
      </c>
    </row>
    <row r="5" spans="1:6" ht="22.9" customHeight="1" x14ac:dyDescent="0.25">
      <c r="A5" s="160"/>
      <c r="B5" s="162"/>
      <c r="C5" s="162"/>
      <c r="D5" s="162"/>
      <c r="E5" s="162"/>
    </row>
    <row r="6" spans="1:6" x14ac:dyDescent="0.25">
      <c r="A6" s="24">
        <v>1</v>
      </c>
      <c r="B6" s="25">
        <v>2</v>
      </c>
      <c r="C6" s="25">
        <v>3</v>
      </c>
      <c r="D6" s="25">
        <v>4</v>
      </c>
      <c r="E6" s="25">
        <v>5</v>
      </c>
    </row>
    <row r="7" spans="1:6" ht="15.75" x14ac:dyDescent="0.25">
      <c r="A7" s="26" t="s">
        <v>71</v>
      </c>
      <c r="B7" s="27" t="s">
        <v>72</v>
      </c>
      <c r="C7" s="27" t="s">
        <v>73</v>
      </c>
      <c r="D7" s="28">
        <f>D10</f>
        <v>9428119.4599999934</v>
      </c>
      <c r="E7" s="28">
        <f>E10</f>
        <v>4523296.4899999946</v>
      </c>
    </row>
    <row r="8" spans="1:6" ht="38.25" x14ac:dyDescent="0.25">
      <c r="A8" s="26" t="s">
        <v>74</v>
      </c>
      <c r="B8" s="27" t="s">
        <v>75</v>
      </c>
      <c r="C8" s="27" t="s">
        <v>73</v>
      </c>
      <c r="D8" s="28">
        <v>0</v>
      </c>
      <c r="E8" s="28">
        <v>0</v>
      </c>
    </row>
    <row r="9" spans="1:6" ht="25.5" x14ac:dyDescent="0.25">
      <c r="A9" s="26" t="s">
        <v>76</v>
      </c>
      <c r="B9" s="27" t="s">
        <v>77</v>
      </c>
      <c r="C9" s="27" t="s">
        <v>73</v>
      </c>
      <c r="D9" s="28">
        <v>0</v>
      </c>
      <c r="E9" s="28">
        <v>0</v>
      </c>
    </row>
    <row r="10" spans="1:6" ht="15.75" x14ac:dyDescent="0.25">
      <c r="A10" s="26" t="s">
        <v>78</v>
      </c>
      <c r="B10" s="27" t="s">
        <v>79</v>
      </c>
      <c r="C10" s="27"/>
      <c r="D10" s="28">
        <f>D11+D13</f>
        <v>9428119.4599999934</v>
      </c>
      <c r="E10" s="28">
        <f>E11+E13</f>
        <v>4523296.4899999946</v>
      </c>
      <c r="F10" s="95"/>
    </row>
    <row r="11" spans="1:6" ht="15.75" x14ac:dyDescent="0.25">
      <c r="A11" s="26" t="s">
        <v>80</v>
      </c>
      <c r="B11" s="27" t="s">
        <v>81</v>
      </c>
      <c r="C11" s="27"/>
      <c r="D11" s="28">
        <f>D12</f>
        <v>-84302081.680000007</v>
      </c>
      <c r="E11" s="28">
        <f>E12</f>
        <v>-87908180.540000007</v>
      </c>
    </row>
    <row r="12" spans="1:6" ht="25.5" x14ac:dyDescent="0.25">
      <c r="A12" s="29" t="s">
        <v>82</v>
      </c>
      <c r="B12" s="30" t="s">
        <v>81</v>
      </c>
      <c r="C12" s="30" t="s">
        <v>83</v>
      </c>
      <c r="D12" s="31">
        <v>-84302081.680000007</v>
      </c>
      <c r="E12" s="31">
        <v>-87908180.540000007</v>
      </c>
    </row>
    <row r="13" spans="1:6" ht="15.75" x14ac:dyDescent="0.25">
      <c r="A13" s="26" t="s">
        <v>84</v>
      </c>
      <c r="B13" s="27" t="s">
        <v>85</v>
      </c>
      <c r="C13" s="27"/>
      <c r="D13" s="28">
        <f>D14</f>
        <v>93730201.140000001</v>
      </c>
      <c r="E13" s="28">
        <f>E14</f>
        <v>92431477.030000001</v>
      </c>
    </row>
    <row r="14" spans="1:6" ht="25.5" x14ac:dyDescent="0.25">
      <c r="A14" s="29" t="s">
        <v>86</v>
      </c>
      <c r="B14" s="30" t="s">
        <v>85</v>
      </c>
      <c r="C14" s="30" t="s">
        <v>87</v>
      </c>
      <c r="D14" s="31">
        <v>93730201.140000001</v>
      </c>
      <c r="E14" s="31">
        <v>92431477.030000001</v>
      </c>
    </row>
    <row r="17" spans="4:5" x14ac:dyDescent="0.25">
      <c r="D17" s="95"/>
      <c r="E17" s="95"/>
    </row>
    <row r="18" spans="4:5" x14ac:dyDescent="0.25">
      <c r="D18" s="95"/>
      <c r="E18" s="95"/>
    </row>
  </sheetData>
  <mergeCells count="7">
    <mergeCell ref="D1:E1"/>
    <mergeCell ref="A2:E2"/>
    <mergeCell ref="A4:A5"/>
    <mergeCell ref="B4:B5"/>
    <mergeCell ref="C4:C5"/>
    <mergeCell ref="D4:D5"/>
    <mergeCell ref="E4:E5"/>
  </mergeCells>
  <pageMargins left="0.7" right="0.7" top="0.75" bottom="0.75" header="0.3" footer="0.3"/>
  <pageSetup paperSize="9" scale="71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6"/>
  <sheetViews>
    <sheetView zoomScaleNormal="100" workbookViewId="0">
      <selection activeCell="A2" sqref="A2:I36"/>
    </sheetView>
  </sheetViews>
  <sheetFormatPr defaultRowHeight="15.75" x14ac:dyDescent="0.25"/>
  <cols>
    <col min="1" max="1" width="5.42578125" style="21" customWidth="1"/>
    <col min="2" max="2" width="7.140625" style="22" customWidth="1"/>
    <col min="3" max="5" width="8.85546875" style="4"/>
    <col min="6" max="6" width="39" style="4" customWidth="1"/>
    <col min="7" max="9" width="16.7109375" style="4" customWidth="1"/>
    <col min="10" max="10" width="11.85546875" style="4" customWidth="1"/>
    <col min="11" max="254" width="8.85546875" style="4"/>
    <col min="255" max="255" width="5.42578125" style="4" customWidth="1"/>
    <col min="256" max="256" width="6" style="4" customWidth="1"/>
    <col min="257" max="259" width="8.85546875" style="4"/>
    <col min="260" max="260" width="21" style="4" customWidth="1"/>
    <col min="261" max="263" width="15.5703125" style="4" customWidth="1"/>
    <col min="264" max="510" width="8.85546875" style="4"/>
    <col min="511" max="511" width="5.42578125" style="4" customWidth="1"/>
    <col min="512" max="512" width="6" style="4" customWidth="1"/>
    <col min="513" max="515" width="8.85546875" style="4"/>
    <col min="516" max="516" width="21" style="4" customWidth="1"/>
    <col min="517" max="519" width="15.5703125" style="4" customWidth="1"/>
    <col min="520" max="766" width="8.85546875" style="4"/>
    <col min="767" max="767" width="5.42578125" style="4" customWidth="1"/>
    <col min="768" max="768" width="6" style="4" customWidth="1"/>
    <col min="769" max="771" width="8.85546875" style="4"/>
    <col min="772" max="772" width="21" style="4" customWidth="1"/>
    <col min="773" max="775" width="15.5703125" style="4" customWidth="1"/>
    <col min="776" max="1022" width="8.85546875" style="4"/>
    <col min="1023" max="1023" width="5.42578125" style="4" customWidth="1"/>
    <col min="1024" max="1024" width="6" style="4" customWidth="1"/>
    <col min="1025" max="1027" width="8.85546875" style="4"/>
    <col min="1028" max="1028" width="21" style="4" customWidth="1"/>
    <col min="1029" max="1031" width="15.5703125" style="4" customWidth="1"/>
    <col min="1032" max="1278" width="8.85546875" style="4"/>
    <col min="1279" max="1279" width="5.42578125" style="4" customWidth="1"/>
    <col min="1280" max="1280" width="6" style="4" customWidth="1"/>
    <col min="1281" max="1283" width="8.85546875" style="4"/>
    <col min="1284" max="1284" width="21" style="4" customWidth="1"/>
    <col min="1285" max="1287" width="15.5703125" style="4" customWidth="1"/>
    <col min="1288" max="1534" width="8.85546875" style="4"/>
    <col min="1535" max="1535" width="5.42578125" style="4" customWidth="1"/>
    <col min="1536" max="1536" width="6" style="4" customWidth="1"/>
    <col min="1537" max="1539" width="8.85546875" style="4"/>
    <col min="1540" max="1540" width="21" style="4" customWidth="1"/>
    <col min="1541" max="1543" width="15.5703125" style="4" customWidth="1"/>
    <col min="1544" max="1790" width="8.85546875" style="4"/>
    <col min="1791" max="1791" width="5.42578125" style="4" customWidth="1"/>
    <col min="1792" max="1792" width="6" style="4" customWidth="1"/>
    <col min="1793" max="1795" width="8.85546875" style="4"/>
    <col min="1796" max="1796" width="21" style="4" customWidth="1"/>
    <col min="1797" max="1799" width="15.5703125" style="4" customWidth="1"/>
    <col min="1800" max="2046" width="8.85546875" style="4"/>
    <col min="2047" max="2047" width="5.42578125" style="4" customWidth="1"/>
    <col min="2048" max="2048" width="6" style="4" customWidth="1"/>
    <col min="2049" max="2051" width="8.85546875" style="4"/>
    <col min="2052" max="2052" width="21" style="4" customWidth="1"/>
    <col min="2053" max="2055" width="15.5703125" style="4" customWidth="1"/>
    <col min="2056" max="2302" width="8.85546875" style="4"/>
    <col min="2303" max="2303" width="5.42578125" style="4" customWidth="1"/>
    <col min="2304" max="2304" width="6" style="4" customWidth="1"/>
    <col min="2305" max="2307" width="8.85546875" style="4"/>
    <col min="2308" max="2308" width="21" style="4" customWidth="1"/>
    <col min="2309" max="2311" width="15.5703125" style="4" customWidth="1"/>
    <col min="2312" max="2558" width="8.85546875" style="4"/>
    <col min="2559" max="2559" width="5.42578125" style="4" customWidth="1"/>
    <col min="2560" max="2560" width="6" style="4" customWidth="1"/>
    <col min="2561" max="2563" width="8.85546875" style="4"/>
    <col min="2564" max="2564" width="21" style="4" customWidth="1"/>
    <col min="2565" max="2567" width="15.5703125" style="4" customWidth="1"/>
    <col min="2568" max="2814" width="8.85546875" style="4"/>
    <col min="2815" max="2815" width="5.42578125" style="4" customWidth="1"/>
    <col min="2816" max="2816" width="6" style="4" customWidth="1"/>
    <col min="2817" max="2819" width="8.85546875" style="4"/>
    <col min="2820" max="2820" width="21" style="4" customWidth="1"/>
    <col min="2821" max="2823" width="15.5703125" style="4" customWidth="1"/>
    <col min="2824" max="3070" width="8.85546875" style="4"/>
    <col min="3071" max="3071" width="5.42578125" style="4" customWidth="1"/>
    <col min="3072" max="3072" width="6" style="4" customWidth="1"/>
    <col min="3073" max="3075" width="8.85546875" style="4"/>
    <col min="3076" max="3076" width="21" style="4" customWidth="1"/>
    <col min="3077" max="3079" width="15.5703125" style="4" customWidth="1"/>
    <col min="3080" max="3326" width="8.85546875" style="4"/>
    <col min="3327" max="3327" width="5.42578125" style="4" customWidth="1"/>
    <col min="3328" max="3328" width="6" style="4" customWidth="1"/>
    <col min="3329" max="3331" width="8.85546875" style="4"/>
    <col min="3332" max="3332" width="21" style="4" customWidth="1"/>
    <col min="3333" max="3335" width="15.5703125" style="4" customWidth="1"/>
    <col min="3336" max="3582" width="8.85546875" style="4"/>
    <col min="3583" max="3583" width="5.42578125" style="4" customWidth="1"/>
    <col min="3584" max="3584" width="6" style="4" customWidth="1"/>
    <col min="3585" max="3587" width="8.85546875" style="4"/>
    <col min="3588" max="3588" width="21" style="4" customWidth="1"/>
    <col min="3589" max="3591" width="15.5703125" style="4" customWidth="1"/>
    <col min="3592" max="3838" width="8.85546875" style="4"/>
    <col min="3839" max="3839" width="5.42578125" style="4" customWidth="1"/>
    <col min="3840" max="3840" width="6" style="4" customWidth="1"/>
    <col min="3841" max="3843" width="8.85546875" style="4"/>
    <col min="3844" max="3844" width="21" style="4" customWidth="1"/>
    <col min="3845" max="3847" width="15.5703125" style="4" customWidth="1"/>
    <col min="3848" max="4094" width="8.85546875" style="4"/>
    <col min="4095" max="4095" width="5.42578125" style="4" customWidth="1"/>
    <col min="4096" max="4096" width="6" style="4" customWidth="1"/>
    <col min="4097" max="4099" width="8.85546875" style="4"/>
    <col min="4100" max="4100" width="21" style="4" customWidth="1"/>
    <col min="4101" max="4103" width="15.5703125" style="4" customWidth="1"/>
    <col min="4104" max="4350" width="8.85546875" style="4"/>
    <col min="4351" max="4351" width="5.42578125" style="4" customWidth="1"/>
    <col min="4352" max="4352" width="6" style="4" customWidth="1"/>
    <col min="4353" max="4355" width="8.85546875" style="4"/>
    <col min="4356" max="4356" width="21" style="4" customWidth="1"/>
    <col min="4357" max="4359" width="15.5703125" style="4" customWidth="1"/>
    <col min="4360" max="4606" width="8.85546875" style="4"/>
    <col min="4607" max="4607" width="5.42578125" style="4" customWidth="1"/>
    <col min="4608" max="4608" width="6" style="4" customWidth="1"/>
    <col min="4609" max="4611" width="8.85546875" style="4"/>
    <col min="4612" max="4612" width="21" style="4" customWidth="1"/>
    <col min="4613" max="4615" width="15.5703125" style="4" customWidth="1"/>
    <col min="4616" max="4862" width="8.85546875" style="4"/>
    <col min="4863" max="4863" width="5.42578125" style="4" customWidth="1"/>
    <col min="4864" max="4864" width="6" style="4" customWidth="1"/>
    <col min="4865" max="4867" width="8.85546875" style="4"/>
    <col min="4868" max="4868" width="21" style="4" customWidth="1"/>
    <col min="4869" max="4871" width="15.5703125" style="4" customWidth="1"/>
    <col min="4872" max="5118" width="8.85546875" style="4"/>
    <col min="5119" max="5119" width="5.42578125" style="4" customWidth="1"/>
    <col min="5120" max="5120" width="6" style="4" customWidth="1"/>
    <col min="5121" max="5123" width="8.85546875" style="4"/>
    <col min="5124" max="5124" width="21" style="4" customWidth="1"/>
    <col min="5125" max="5127" width="15.5703125" style="4" customWidth="1"/>
    <col min="5128" max="5374" width="8.85546875" style="4"/>
    <col min="5375" max="5375" width="5.42578125" style="4" customWidth="1"/>
    <col min="5376" max="5376" width="6" style="4" customWidth="1"/>
    <col min="5377" max="5379" width="8.85546875" style="4"/>
    <col min="5380" max="5380" width="21" style="4" customWidth="1"/>
    <col min="5381" max="5383" width="15.5703125" style="4" customWidth="1"/>
    <col min="5384" max="5630" width="8.85546875" style="4"/>
    <col min="5631" max="5631" width="5.42578125" style="4" customWidth="1"/>
    <col min="5632" max="5632" width="6" style="4" customWidth="1"/>
    <col min="5633" max="5635" width="8.85546875" style="4"/>
    <col min="5636" max="5636" width="21" style="4" customWidth="1"/>
    <col min="5637" max="5639" width="15.5703125" style="4" customWidth="1"/>
    <col min="5640" max="5886" width="8.85546875" style="4"/>
    <col min="5887" max="5887" width="5.42578125" style="4" customWidth="1"/>
    <col min="5888" max="5888" width="6" style="4" customWidth="1"/>
    <col min="5889" max="5891" width="8.85546875" style="4"/>
    <col min="5892" max="5892" width="21" style="4" customWidth="1"/>
    <col min="5893" max="5895" width="15.5703125" style="4" customWidth="1"/>
    <col min="5896" max="6142" width="8.85546875" style="4"/>
    <col min="6143" max="6143" width="5.42578125" style="4" customWidth="1"/>
    <col min="6144" max="6144" width="6" style="4" customWidth="1"/>
    <col min="6145" max="6147" width="8.85546875" style="4"/>
    <col min="6148" max="6148" width="21" style="4" customWidth="1"/>
    <col min="6149" max="6151" width="15.5703125" style="4" customWidth="1"/>
    <col min="6152" max="6398" width="8.85546875" style="4"/>
    <col min="6399" max="6399" width="5.42578125" style="4" customWidth="1"/>
    <col min="6400" max="6400" width="6" style="4" customWidth="1"/>
    <col min="6401" max="6403" width="8.85546875" style="4"/>
    <col min="6404" max="6404" width="21" style="4" customWidth="1"/>
    <col min="6405" max="6407" width="15.5703125" style="4" customWidth="1"/>
    <col min="6408" max="6654" width="8.85546875" style="4"/>
    <col min="6655" max="6655" width="5.42578125" style="4" customWidth="1"/>
    <col min="6656" max="6656" width="6" style="4" customWidth="1"/>
    <col min="6657" max="6659" width="8.85546875" style="4"/>
    <col min="6660" max="6660" width="21" style="4" customWidth="1"/>
    <col min="6661" max="6663" width="15.5703125" style="4" customWidth="1"/>
    <col min="6664" max="6910" width="8.85546875" style="4"/>
    <col min="6911" max="6911" width="5.42578125" style="4" customWidth="1"/>
    <col min="6912" max="6912" width="6" style="4" customWidth="1"/>
    <col min="6913" max="6915" width="8.85546875" style="4"/>
    <col min="6916" max="6916" width="21" style="4" customWidth="1"/>
    <col min="6917" max="6919" width="15.5703125" style="4" customWidth="1"/>
    <col min="6920" max="7166" width="8.85546875" style="4"/>
    <col min="7167" max="7167" width="5.42578125" style="4" customWidth="1"/>
    <col min="7168" max="7168" width="6" style="4" customWidth="1"/>
    <col min="7169" max="7171" width="8.85546875" style="4"/>
    <col min="7172" max="7172" width="21" style="4" customWidth="1"/>
    <col min="7173" max="7175" width="15.5703125" style="4" customWidth="1"/>
    <col min="7176" max="7422" width="8.85546875" style="4"/>
    <col min="7423" max="7423" width="5.42578125" style="4" customWidth="1"/>
    <col min="7424" max="7424" width="6" style="4" customWidth="1"/>
    <col min="7425" max="7427" width="8.85546875" style="4"/>
    <col min="7428" max="7428" width="21" style="4" customWidth="1"/>
    <col min="7429" max="7431" width="15.5703125" style="4" customWidth="1"/>
    <col min="7432" max="7678" width="8.85546875" style="4"/>
    <col min="7679" max="7679" width="5.42578125" style="4" customWidth="1"/>
    <col min="7680" max="7680" width="6" style="4" customWidth="1"/>
    <col min="7681" max="7683" width="8.85546875" style="4"/>
    <col min="7684" max="7684" width="21" style="4" customWidth="1"/>
    <col min="7685" max="7687" width="15.5703125" style="4" customWidth="1"/>
    <col min="7688" max="7934" width="8.85546875" style="4"/>
    <col min="7935" max="7935" width="5.42578125" style="4" customWidth="1"/>
    <col min="7936" max="7936" width="6" style="4" customWidth="1"/>
    <col min="7937" max="7939" width="8.85546875" style="4"/>
    <col min="7940" max="7940" width="21" style="4" customWidth="1"/>
    <col min="7941" max="7943" width="15.5703125" style="4" customWidth="1"/>
    <col min="7944" max="8190" width="8.85546875" style="4"/>
    <col min="8191" max="8191" width="5.42578125" style="4" customWidth="1"/>
    <col min="8192" max="8192" width="6" style="4" customWidth="1"/>
    <col min="8193" max="8195" width="8.85546875" style="4"/>
    <col min="8196" max="8196" width="21" style="4" customWidth="1"/>
    <col min="8197" max="8199" width="15.5703125" style="4" customWidth="1"/>
    <col min="8200" max="8446" width="8.85546875" style="4"/>
    <col min="8447" max="8447" width="5.42578125" style="4" customWidth="1"/>
    <col min="8448" max="8448" width="6" style="4" customWidth="1"/>
    <col min="8449" max="8451" width="8.85546875" style="4"/>
    <col min="8452" max="8452" width="21" style="4" customWidth="1"/>
    <col min="8453" max="8455" width="15.5703125" style="4" customWidth="1"/>
    <col min="8456" max="8702" width="8.85546875" style="4"/>
    <col min="8703" max="8703" width="5.42578125" style="4" customWidth="1"/>
    <col min="8704" max="8704" width="6" style="4" customWidth="1"/>
    <col min="8705" max="8707" width="8.85546875" style="4"/>
    <col min="8708" max="8708" width="21" style="4" customWidth="1"/>
    <col min="8709" max="8711" width="15.5703125" style="4" customWidth="1"/>
    <col min="8712" max="8958" width="8.85546875" style="4"/>
    <col min="8959" max="8959" width="5.42578125" style="4" customWidth="1"/>
    <col min="8960" max="8960" width="6" style="4" customWidth="1"/>
    <col min="8961" max="8963" width="8.85546875" style="4"/>
    <col min="8964" max="8964" width="21" style="4" customWidth="1"/>
    <col min="8965" max="8967" width="15.5703125" style="4" customWidth="1"/>
    <col min="8968" max="9214" width="8.85546875" style="4"/>
    <col min="9215" max="9215" width="5.42578125" style="4" customWidth="1"/>
    <col min="9216" max="9216" width="6" style="4" customWidth="1"/>
    <col min="9217" max="9219" width="8.85546875" style="4"/>
    <col min="9220" max="9220" width="21" style="4" customWidth="1"/>
    <col min="9221" max="9223" width="15.5703125" style="4" customWidth="1"/>
    <col min="9224" max="9470" width="8.85546875" style="4"/>
    <col min="9471" max="9471" width="5.42578125" style="4" customWidth="1"/>
    <col min="9472" max="9472" width="6" style="4" customWidth="1"/>
    <col min="9473" max="9475" width="8.85546875" style="4"/>
    <col min="9476" max="9476" width="21" style="4" customWidth="1"/>
    <col min="9477" max="9479" width="15.5703125" style="4" customWidth="1"/>
    <col min="9480" max="9726" width="8.85546875" style="4"/>
    <col min="9727" max="9727" width="5.42578125" style="4" customWidth="1"/>
    <col min="9728" max="9728" width="6" style="4" customWidth="1"/>
    <col min="9729" max="9731" width="8.85546875" style="4"/>
    <col min="9732" max="9732" width="21" style="4" customWidth="1"/>
    <col min="9733" max="9735" width="15.5703125" style="4" customWidth="1"/>
    <col min="9736" max="9982" width="8.85546875" style="4"/>
    <col min="9983" max="9983" width="5.42578125" style="4" customWidth="1"/>
    <col min="9984" max="9984" width="6" style="4" customWidth="1"/>
    <col min="9985" max="9987" width="8.85546875" style="4"/>
    <col min="9988" max="9988" width="21" style="4" customWidth="1"/>
    <col min="9989" max="9991" width="15.5703125" style="4" customWidth="1"/>
    <col min="9992" max="10238" width="8.85546875" style="4"/>
    <col min="10239" max="10239" width="5.42578125" style="4" customWidth="1"/>
    <col min="10240" max="10240" width="6" style="4" customWidth="1"/>
    <col min="10241" max="10243" width="8.85546875" style="4"/>
    <col min="10244" max="10244" width="21" style="4" customWidth="1"/>
    <col min="10245" max="10247" width="15.5703125" style="4" customWidth="1"/>
    <col min="10248" max="10494" width="8.85546875" style="4"/>
    <col min="10495" max="10495" width="5.42578125" style="4" customWidth="1"/>
    <col min="10496" max="10496" width="6" style="4" customWidth="1"/>
    <col min="10497" max="10499" width="8.85546875" style="4"/>
    <col min="10500" max="10500" width="21" style="4" customWidth="1"/>
    <col min="10501" max="10503" width="15.5703125" style="4" customWidth="1"/>
    <col min="10504" max="10750" width="8.85546875" style="4"/>
    <col min="10751" max="10751" width="5.42578125" style="4" customWidth="1"/>
    <col min="10752" max="10752" width="6" style="4" customWidth="1"/>
    <col min="10753" max="10755" width="8.85546875" style="4"/>
    <col min="10756" max="10756" width="21" style="4" customWidth="1"/>
    <col min="10757" max="10759" width="15.5703125" style="4" customWidth="1"/>
    <col min="10760" max="11006" width="8.85546875" style="4"/>
    <col min="11007" max="11007" width="5.42578125" style="4" customWidth="1"/>
    <col min="11008" max="11008" width="6" style="4" customWidth="1"/>
    <col min="11009" max="11011" width="8.85546875" style="4"/>
    <col min="11012" max="11012" width="21" style="4" customWidth="1"/>
    <col min="11013" max="11015" width="15.5703125" style="4" customWidth="1"/>
    <col min="11016" max="11262" width="8.85546875" style="4"/>
    <col min="11263" max="11263" width="5.42578125" style="4" customWidth="1"/>
    <col min="11264" max="11264" width="6" style="4" customWidth="1"/>
    <col min="11265" max="11267" width="8.85546875" style="4"/>
    <col min="11268" max="11268" width="21" style="4" customWidth="1"/>
    <col min="11269" max="11271" width="15.5703125" style="4" customWidth="1"/>
    <col min="11272" max="11518" width="8.85546875" style="4"/>
    <col min="11519" max="11519" width="5.42578125" style="4" customWidth="1"/>
    <col min="11520" max="11520" width="6" style="4" customWidth="1"/>
    <col min="11521" max="11523" width="8.85546875" style="4"/>
    <col min="11524" max="11524" width="21" style="4" customWidth="1"/>
    <col min="11525" max="11527" width="15.5703125" style="4" customWidth="1"/>
    <col min="11528" max="11774" width="8.85546875" style="4"/>
    <col min="11775" max="11775" width="5.42578125" style="4" customWidth="1"/>
    <col min="11776" max="11776" width="6" style="4" customWidth="1"/>
    <col min="11777" max="11779" width="8.85546875" style="4"/>
    <col min="11780" max="11780" width="21" style="4" customWidth="1"/>
    <col min="11781" max="11783" width="15.5703125" style="4" customWidth="1"/>
    <col min="11784" max="12030" width="8.85546875" style="4"/>
    <col min="12031" max="12031" width="5.42578125" style="4" customWidth="1"/>
    <col min="12032" max="12032" width="6" style="4" customWidth="1"/>
    <col min="12033" max="12035" width="8.85546875" style="4"/>
    <col min="12036" max="12036" width="21" style="4" customWidth="1"/>
    <col min="12037" max="12039" width="15.5703125" style="4" customWidth="1"/>
    <col min="12040" max="12286" width="8.85546875" style="4"/>
    <col min="12287" max="12287" width="5.42578125" style="4" customWidth="1"/>
    <col min="12288" max="12288" width="6" style="4" customWidth="1"/>
    <col min="12289" max="12291" width="8.85546875" style="4"/>
    <col min="12292" max="12292" width="21" style="4" customWidth="1"/>
    <col min="12293" max="12295" width="15.5703125" style="4" customWidth="1"/>
    <col min="12296" max="12542" width="8.85546875" style="4"/>
    <col min="12543" max="12543" width="5.42578125" style="4" customWidth="1"/>
    <col min="12544" max="12544" width="6" style="4" customWidth="1"/>
    <col min="12545" max="12547" width="8.85546875" style="4"/>
    <col min="12548" max="12548" width="21" style="4" customWidth="1"/>
    <col min="12549" max="12551" width="15.5703125" style="4" customWidth="1"/>
    <col min="12552" max="12798" width="8.85546875" style="4"/>
    <col min="12799" max="12799" width="5.42578125" style="4" customWidth="1"/>
    <col min="12800" max="12800" width="6" style="4" customWidth="1"/>
    <col min="12801" max="12803" width="8.85546875" style="4"/>
    <col min="12804" max="12804" width="21" style="4" customWidth="1"/>
    <col min="12805" max="12807" width="15.5703125" style="4" customWidth="1"/>
    <col min="12808" max="13054" width="8.85546875" style="4"/>
    <col min="13055" max="13055" width="5.42578125" style="4" customWidth="1"/>
    <col min="13056" max="13056" width="6" style="4" customWidth="1"/>
    <col min="13057" max="13059" width="8.85546875" style="4"/>
    <col min="13060" max="13060" width="21" style="4" customWidth="1"/>
    <col min="13061" max="13063" width="15.5703125" style="4" customWidth="1"/>
    <col min="13064" max="13310" width="8.85546875" style="4"/>
    <col min="13311" max="13311" width="5.42578125" style="4" customWidth="1"/>
    <col min="13312" max="13312" width="6" style="4" customWidth="1"/>
    <col min="13313" max="13315" width="8.85546875" style="4"/>
    <col min="13316" max="13316" width="21" style="4" customWidth="1"/>
    <col min="13317" max="13319" width="15.5703125" style="4" customWidth="1"/>
    <col min="13320" max="13566" width="8.85546875" style="4"/>
    <col min="13567" max="13567" width="5.42578125" style="4" customWidth="1"/>
    <col min="13568" max="13568" width="6" style="4" customWidth="1"/>
    <col min="13569" max="13571" width="8.85546875" style="4"/>
    <col min="13572" max="13572" width="21" style="4" customWidth="1"/>
    <col min="13573" max="13575" width="15.5703125" style="4" customWidth="1"/>
    <col min="13576" max="13822" width="8.85546875" style="4"/>
    <col min="13823" max="13823" width="5.42578125" style="4" customWidth="1"/>
    <col min="13824" max="13824" width="6" style="4" customWidth="1"/>
    <col min="13825" max="13827" width="8.85546875" style="4"/>
    <col min="13828" max="13828" width="21" style="4" customWidth="1"/>
    <col min="13829" max="13831" width="15.5703125" style="4" customWidth="1"/>
    <col min="13832" max="14078" width="8.85546875" style="4"/>
    <col min="14079" max="14079" width="5.42578125" style="4" customWidth="1"/>
    <col min="14080" max="14080" width="6" style="4" customWidth="1"/>
    <col min="14081" max="14083" width="8.85546875" style="4"/>
    <col min="14084" max="14084" width="21" style="4" customWidth="1"/>
    <col min="14085" max="14087" width="15.5703125" style="4" customWidth="1"/>
    <col min="14088" max="14334" width="8.85546875" style="4"/>
    <col min="14335" max="14335" width="5.42578125" style="4" customWidth="1"/>
    <col min="14336" max="14336" width="6" style="4" customWidth="1"/>
    <col min="14337" max="14339" width="8.85546875" style="4"/>
    <col min="14340" max="14340" width="21" style="4" customWidth="1"/>
    <col min="14341" max="14343" width="15.5703125" style="4" customWidth="1"/>
    <col min="14344" max="14590" width="8.85546875" style="4"/>
    <col min="14591" max="14591" width="5.42578125" style="4" customWidth="1"/>
    <col min="14592" max="14592" width="6" style="4" customWidth="1"/>
    <col min="14593" max="14595" width="8.85546875" style="4"/>
    <col min="14596" max="14596" width="21" style="4" customWidth="1"/>
    <col min="14597" max="14599" width="15.5703125" style="4" customWidth="1"/>
    <col min="14600" max="14846" width="8.85546875" style="4"/>
    <col min="14847" max="14847" width="5.42578125" style="4" customWidth="1"/>
    <col min="14848" max="14848" width="6" style="4" customWidth="1"/>
    <col min="14849" max="14851" width="8.85546875" style="4"/>
    <col min="14852" max="14852" width="21" style="4" customWidth="1"/>
    <col min="14853" max="14855" width="15.5703125" style="4" customWidth="1"/>
    <col min="14856" max="15102" width="8.85546875" style="4"/>
    <col min="15103" max="15103" width="5.42578125" style="4" customWidth="1"/>
    <col min="15104" max="15104" width="6" style="4" customWidth="1"/>
    <col min="15105" max="15107" width="8.85546875" style="4"/>
    <col min="15108" max="15108" width="21" style="4" customWidth="1"/>
    <col min="15109" max="15111" width="15.5703125" style="4" customWidth="1"/>
    <col min="15112" max="15358" width="8.85546875" style="4"/>
    <col min="15359" max="15359" width="5.42578125" style="4" customWidth="1"/>
    <col min="15360" max="15360" width="6" style="4" customWidth="1"/>
    <col min="15361" max="15363" width="8.85546875" style="4"/>
    <col min="15364" max="15364" width="21" style="4" customWidth="1"/>
    <col min="15365" max="15367" width="15.5703125" style="4" customWidth="1"/>
    <col min="15368" max="15614" width="8.85546875" style="4"/>
    <col min="15615" max="15615" width="5.42578125" style="4" customWidth="1"/>
    <col min="15616" max="15616" width="6" style="4" customWidth="1"/>
    <col min="15617" max="15619" width="8.85546875" style="4"/>
    <col min="15620" max="15620" width="21" style="4" customWidth="1"/>
    <col min="15621" max="15623" width="15.5703125" style="4" customWidth="1"/>
    <col min="15624" max="15870" width="8.85546875" style="4"/>
    <col min="15871" max="15871" width="5.42578125" style="4" customWidth="1"/>
    <col min="15872" max="15872" width="6" style="4" customWidth="1"/>
    <col min="15873" max="15875" width="8.85546875" style="4"/>
    <col min="15876" max="15876" width="21" style="4" customWidth="1"/>
    <col min="15877" max="15879" width="15.5703125" style="4" customWidth="1"/>
    <col min="15880" max="16126" width="8.85546875" style="4"/>
    <col min="16127" max="16127" width="5.42578125" style="4" customWidth="1"/>
    <col min="16128" max="16128" width="6" style="4" customWidth="1"/>
    <col min="16129" max="16131" width="8.85546875" style="4"/>
    <col min="16132" max="16132" width="21" style="4" customWidth="1"/>
    <col min="16133" max="16135" width="15.5703125" style="4" customWidth="1"/>
    <col min="16136" max="16384" width="8.85546875" style="4"/>
  </cols>
  <sheetData>
    <row r="1" spans="1:10" ht="70.5" customHeight="1" x14ac:dyDescent="0.3">
      <c r="A1" s="2"/>
      <c r="B1" s="2"/>
      <c r="C1" s="2"/>
      <c r="D1" s="2"/>
      <c r="E1" s="2"/>
      <c r="F1" s="2"/>
      <c r="G1" s="155" t="s">
        <v>466</v>
      </c>
      <c r="H1" s="155"/>
      <c r="I1" s="155"/>
    </row>
    <row r="2" spans="1:10" ht="41.45" customHeight="1" x14ac:dyDescent="0.2">
      <c r="A2" s="172" t="s">
        <v>467</v>
      </c>
      <c r="B2" s="172"/>
      <c r="C2" s="172"/>
      <c r="D2" s="172"/>
      <c r="E2" s="172"/>
      <c r="F2" s="172"/>
      <c r="G2" s="172"/>
      <c r="H2" s="172"/>
      <c r="I2" s="172"/>
    </row>
    <row r="3" spans="1:10" ht="16.5" x14ac:dyDescent="0.25">
      <c r="A3" s="5"/>
      <c r="B3" s="6"/>
      <c r="C3" s="7"/>
      <c r="D3" s="7"/>
      <c r="E3" s="7"/>
      <c r="F3" s="7"/>
      <c r="G3" s="56"/>
      <c r="I3" s="56" t="s">
        <v>156</v>
      </c>
    </row>
    <row r="4" spans="1:10" ht="58.5" x14ac:dyDescent="0.25">
      <c r="A4" s="8" t="s">
        <v>25</v>
      </c>
      <c r="B4" s="8" t="s">
        <v>26</v>
      </c>
      <c r="C4" s="173" t="s">
        <v>27</v>
      </c>
      <c r="D4" s="174"/>
      <c r="E4" s="174"/>
      <c r="F4" s="175"/>
      <c r="G4" s="87" t="s">
        <v>91</v>
      </c>
      <c r="H4" s="87" t="s">
        <v>155</v>
      </c>
      <c r="I4" s="20" t="s">
        <v>157</v>
      </c>
    </row>
    <row r="5" spans="1:10" ht="12.75" x14ac:dyDescent="0.2">
      <c r="A5" s="9" t="s">
        <v>28</v>
      </c>
      <c r="B5" s="9" t="s">
        <v>29</v>
      </c>
      <c r="C5" s="176" t="s">
        <v>30</v>
      </c>
      <c r="D5" s="177"/>
      <c r="E5" s="177"/>
      <c r="F5" s="178"/>
      <c r="G5" s="10">
        <v>4</v>
      </c>
      <c r="H5" s="10">
        <v>5</v>
      </c>
      <c r="I5" s="10">
        <v>6</v>
      </c>
    </row>
    <row r="6" spans="1:10" ht="16.5" x14ac:dyDescent="0.2">
      <c r="A6" s="179" t="s">
        <v>31</v>
      </c>
      <c r="B6" s="179"/>
      <c r="C6" s="179"/>
      <c r="D6" s="179"/>
      <c r="E6" s="179"/>
      <c r="F6" s="179"/>
      <c r="G6" s="51">
        <f>G7+G12+G14+G16+G19+G23+G26+G28+G32+G34</f>
        <v>93730201.140000001</v>
      </c>
      <c r="H6" s="51">
        <f>H7+H12+H14+H16+H19+H23+H26+H28+H32+H34</f>
        <v>92431477.129999995</v>
      </c>
      <c r="I6" s="85">
        <f>H6/G6*100</f>
        <v>98.614401767835574</v>
      </c>
      <c r="J6" s="36"/>
    </row>
    <row r="7" spans="1:10" x14ac:dyDescent="0.2">
      <c r="A7" s="11" t="s">
        <v>32</v>
      </c>
      <c r="B7" s="165" t="s">
        <v>33</v>
      </c>
      <c r="C7" s="166"/>
      <c r="D7" s="166"/>
      <c r="E7" s="166"/>
      <c r="F7" s="166"/>
      <c r="G7" s="12">
        <f>G8+G9+G11+G10</f>
        <v>25062489</v>
      </c>
      <c r="H7" s="12">
        <f>H8+H9+H11+H10</f>
        <v>24112460.16</v>
      </c>
      <c r="I7" s="85">
        <f t="shared" ref="I7:I36" si="0">H7/G7*100</f>
        <v>96.209359573185253</v>
      </c>
    </row>
    <row r="8" spans="1:10" x14ac:dyDescent="0.2">
      <c r="A8" s="11" t="s">
        <v>32</v>
      </c>
      <c r="B8" s="13" t="s">
        <v>34</v>
      </c>
      <c r="C8" s="167" t="s">
        <v>35</v>
      </c>
      <c r="D8" s="168"/>
      <c r="E8" s="168"/>
      <c r="F8" s="168"/>
      <c r="G8" s="14">
        <v>315415</v>
      </c>
      <c r="H8" s="14">
        <v>115131.2</v>
      </c>
      <c r="I8" s="85">
        <f t="shared" si="0"/>
        <v>36.501498026409649</v>
      </c>
    </row>
    <row r="9" spans="1:10" x14ac:dyDescent="0.2">
      <c r="A9" s="11" t="s">
        <v>32</v>
      </c>
      <c r="B9" s="13" t="s">
        <v>36</v>
      </c>
      <c r="C9" s="167" t="s">
        <v>37</v>
      </c>
      <c r="D9" s="168"/>
      <c r="E9" s="168"/>
      <c r="F9" s="168"/>
      <c r="G9" s="14">
        <v>15541757</v>
      </c>
      <c r="H9" s="14">
        <v>15227437.380000001</v>
      </c>
      <c r="I9" s="85">
        <f t="shared" si="0"/>
        <v>97.977579883664376</v>
      </c>
    </row>
    <row r="10" spans="1:10" x14ac:dyDescent="0.2">
      <c r="A10" s="11" t="s">
        <v>32</v>
      </c>
      <c r="B10" s="13" t="s">
        <v>500</v>
      </c>
      <c r="C10" s="167" t="s">
        <v>525</v>
      </c>
      <c r="D10" s="168"/>
      <c r="E10" s="168"/>
      <c r="F10" s="168"/>
      <c r="G10" s="14">
        <v>100000</v>
      </c>
      <c r="H10" s="14">
        <v>0</v>
      </c>
      <c r="I10" s="85">
        <f t="shared" si="0"/>
        <v>0</v>
      </c>
    </row>
    <row r="11" spans="1:10" x14ac:dyDescent="0.2">
      <c r="A11" s="11" t="s">
        <v>32</v>
      </c>
      <c r="B11" s="13" t="s">
        <v>38</v>
      </c>
      <c r="C11" s="167" t="s">
        <v>39</v>
      </c>
      <c r="D11" s="168"/>
      <c r="E11" s="168"/>
      <c r="F11" s="168"/>
      <c r="G11" s="14">
        <v>9105317</v>
      </c>
      <c r="H11" s="14">
        <v>8769891.5800000001</v>
      </c>
      <c r="I11" s="85">
        <f t="shared" si="0"/>
        <v>96.316158789419418</v>
      </c>
    </row>
    <row r="12" spans="1:10" x14ac:dyDescent="0.2">
      <c r="A12" s="11" t="s">
        <v>40</v>
      </c>
      <c r="B12" s="165" t="s">
        <v>41</v>
      </c>
      <c r="C12" s="166"/>
      <c r="D12" s="166"/>
      <c r="E12" s="166"/>
      <c r="F12" s="166"/>
      <c r="G12" s="12">
        <f>G13</f>
        <v>902900</v>
      </c>
      <c r="H12" s="12">
        <f>H13</f>
        <v>902900</v>
      </c>
      <c r="I12" s="85">
        <f t="shared" si="0"/>
        <v>100</v>
      </c>
    </row>
    <row r="13" spans="1:10" x14ac:dyDescent="0.2">
      <c r="A13" s="11" t="s">
        <v>40</v>
      </c>
      <c r="B13" s="13" t="s">
        <v>34</v>
      </c>
      <c r="C13" s="169" t="s">
        <v>42</v>
      </c>
      <c r="D13" s="170"/>
      <c r="E13" s="170"/>
      <c r="F13" s="171"/>
      <c r="G13" s="14">
        <v>902900</v>
      </c>
      <c r="H13" s="14">
        <v>902900</v>
      </c>
      <c r="I13" s="85">
        <f t="shared" si="0"/>
        <v>100</v>
      </c>
    </row>
    <row r="14" spans="1:10" x14ac:dyDescent="0.2">
      <c r="A14" s="11"/>
      <c r="B14" s="165" t="s">
        <v>43</v>
      </c>
      <c r="C14" s="166"/>
      <c r="D14" s="166"/>
      <c r="E14" s="166"/>
      <c r="F14" s="166"/>
      <c r="G14" s="12">
        <f>G15</f>
        <v>763100</v>
      </c>
      <c r="H14" s="12">
        <f>H15</f>
        <v>659556.5</v>
      </c>
      <c r="I14" s="85">
        <f t="shared" si="0"/>
        <v>86.431201677368634</v>
      </c>
    </row>
    <row r="15" spans="1:10" x14ac:dyDescent="0.2">
      <c r="A15" s="11" t="s">
        <v>34</v>
      </c>
      <c r="B15" s="13" t="s">
        <v>45</v>
      </c>
      <c r="C15" s="169" t="s">
        <v>46</v>
      </c>
      <c r="D15" s="170"/>
      <c r="E15" s="170"/>
      <c r="F15" s="171"/>
      <c r="G15" s="14">
        <v>763100</v>
      </c>
      <c r="H15" s="14">
        <v>659556.5</v>
      </c>
      <c r="I15" s="85">
        <f t="shared" si="0"/>
        <v>86.431201677368634</v>
      </c>
    </row>
    <row r="16" spans="1:10" x14ac:dyDescent="0.2">
      <c r="A16" s="11" t="s">
        <v>36</v>
      </c>
      <c r="B16" s="165" t="s">
        <v>47</v>
      </c>
      <c r="C16" s="165"/>
      <c r="D16" s="165"/>
      <c r="E16" s="165"/>
      <c r="F16" s="165"/>
      <c r="G16" s="15">
        <f>G17+G18</f>
        <v>15107020.720000001</v>
      </c>
      <c r="H16" s="15">
        <f>H17+H18</f>
        <v>15107020.720000001</v>
      </c>
      <c r="I16" s="85">
        <f t="shared" si="0"/>
        <v>100</v>
      </c>
    </row>
    <row r="17" spans="1:9" x14ac:dyDescent="0.2">
      <c r="A17" s="11" t="s">
        <v>36</v>
      </c>
      <c r="B17" s="16" t="s">
        <v>44</v>
      </c>
      <c r="C17" s="163" t="s">
        <v>48</v>
      </c>
      <c r="D17" s="164"/>
      <c r="E17" s="164"/>
      <c r="F17" s="164"/>
      <c r="G17" s="17">
        <v>15075480.720000001</v>
      </c>
      <c r="H17" s="17">
        <v>15075480.720000001</v>
      </c>
      <c r="I17" s="85">
        <f t="shared" si="0"/>
        <v>100</v>
      </c>
    </row>
    <row r="18" spans="1:9" x14ac:dyDescent="0.2">
      <c r="A18" s="18" t="s">
        <v>36</v>
      </c>
      <c r="B18" s="16" t="s">
        <v>10</v>
      </c>
      <c r="C18" s="163" t="s">
        <v>49</v>
      </c>
      <c r="D18" s="164"/>
      <c r="E18" s="164"/>
      <c r="F18" s="164"/>
      <c r="G18" s="17">
        <v>31540</v>
      </c>
      <c r="H18" s="17">
        <v>31540</v>
      </c>
      <c r="I18" s="85">
        <f t="shared" si="0"/>
        <v>100</v>
      </c>
    </row>
    <row r="19" spans="1:9" x14ac:dyDescent="0.2">
      <c r="A19" s="11" t="s">
        <v>50</v>
      </c>
      <c r="B19" s="165" t="s">
        <v>51</v>
      </c>
      <c r="C19" s="166"/>
      <c r="D19" s="166"/>
      <c r="E19" s="166"/>
      <c r="F19" s="166"/>
      <c r="G19" s="15">
        <f>G22+G21+G20</f>
        <v>21528334.440000001</v>
      </c>
      <c r="H19" s="15">
        <f>H22+H21+H20</f>
        <v>21355659.730000004</v>
      </c>
      <c r="I19" s="85">
        <f t="shared" si="0"/>
        <v>99.197918861390576</v>
      </c>
    </row>
    <row r="20" spans="1:9" x14ac:dyDescent="0.2">
      <c r="A20" s="11" t="s">
        <v>50</v>
      </c>
      <c r="B20" s="13" t="s">
        <v>32</v>
      </c>
      <c r="C20" s="167" t="s">
        <v>52</v>
      </c>
      <c r="D20" s="168"/>
      <c r="E20" s="168"/>
      <c r="F20" s="168"/>
      <c r="G20" s="17">
        <v>449000</v>
      </c>
      <c r="H20" s="17">
        <v>446610.42</v>
      </c>
      <c r="I20" s="85">
        <f t="shared" si="0"/>
        <v>99.467799554565701</v>
      </c>
    </row>
    <row r="21" spans="1:9" x14ac:dyDescent="0.2">
      <c r="A21" s="11" t="s">
        <v>50</v>
      </c>
      <c r="B21" s="13" t="s">
        <v>40</v>
      </c>
      <c r="C21" s="167" t="s">
        <v>53</v>
      </c>
      <c r="D21" s="168"/>
      <c r="E21" s="168"/>
      <c r="F21" s="168"/>
      <c r="G21" s="17">
        <v>3719741.28</v>
      </c>
      <c r="H21" s="17">
        <v>3719741.28</v>
      </c>
      <c r="I21" s="85">
        <f t="shared" si="0"/>
        <v>100</v>
      </c>
    </row>
    <row r="22" spans="1:9" x14ac:dyDescent="0.2">
      <c r="A22" s="11" t="s">
        <v>50</v>
      </c>
      <c r="B22" s="13" t="s">
        <v>34</v>
      </c>
      <c r="C22" s="167" t="s">
        <v>54</v>
      </c>
      <c r="D22" s="168"/>
      <c r="E22" s="168"/>
      <c r="F22" s="168"/>
      <c r="G22" s="19">
        <v>17359593.16</v>
      </c>
      <c r="H22" s="19">
        <v>17189308.030000001</v>
      </c>
      <c r="I22" s="85">
        <f t="shared" si="0"/>
        <v>99.019071884746864</v>
      </c>
    </row>
    <row r="23" spans="1:9" x14ac:dyDescent="0.2">
      <c r="A23" s="11" t="s">
        <v>109</v>
      </c>
      <c r="B23" s="165" t="s">
        <v>110</v>
      </c>
      <c r="C23" s="166"/>
      <c r="D23" s="166"/>
      <c r="E23" s="166"/>
      <c r="F23" s="166"/>
      <c r="G23" s="50">
        <f>G24+G25</f>
        <v>94050</v>
      </c>
      <c r="H23" s="50">
        <f>H24+H25</f>
        <v>94050</v>
      </c>
      <c r="I23" s="85">
        <f t="shared" si="0"/>
        <v>100</v>
      </c>
    </row>
    <row r="24" spans="1:9" ht="15.6" customHeight="1" x14ac:dyDescent="0.2">
      <c r="A24" s="11" t="s">
        <v>109</v>
      </c>
      <c r="B24" s="13" t="s">
        <v>50</v>
      </c>
      <c r="C24" s="4" t="s">
        <v>108</v>
      </c>
      <c r="D24" s="49"/>
      <c r="E24" s="49"/>
      <c r="F24" s="49"/>
      <c r="G24" s="19">
        <v>4050</v>
      </c>
      <c r="H24" s="19">
        <v>4050</v>
      </c>
      <c r="I24" s="85">
        <f t="shared" si="0"/>
        <v>100</v>
      </c>
    </row>
    <row r="25" spans="1:9" x14ac:dyDescent="0.2">
      <c r="A25" s="11" t="s">
        <v>109</v>
      </c>
      <c r="B25" s="13" t="s">
        <v>109</v>
      </c>
      <c r="C25" s="167" t="s">
        <v>521</v>
      </c>
      <c r="D25" s="168"/>
      <c r="E25" s="168"/>
      <c r="F25" s="168"/>
      <c r="G25" s="17">
        <v>90000</v>
      </c>
      <c r="H25" s="17">
        <v>90000</v>
      </c>
      <c r="I25" s="85">
        <f t="shared" si="0"/>
        <v>100</v>
      </c>
    </row>
    <row r="26" spans="1:9" x14ac:dyDescent="0.2">
      <c r="A26" s="11" t="s">
        <v>55</v>
      </c>
      <c r="B26" s="165" t="s">
        <v>56</v>
      </c>
      <c r="C26" s="166"/>
      <c r="D26" s="166"/>
      <c r="E26" s="166"/>
      <c r="F26" s="166"/>
      <c r="G26" s="12">
        <f>G27</f>
        <v>21475816.200000003</v>
      </c>
      <c r="H26" s="12">
        <f>H27</f>
        <v>21422733.140000001</v>
      </c>
      <c r="I26" s="85">
        <f t="shared" si="0"/>
        <v>99.752824016066953</v>
      </c>
    </row>
    <row r="27" spans="1:9" x14ac:dyDescent="0.2">
      <c r="A27" s="11" t="s">
        <v>55</v>
      </c>
      <c r="B27" s="13" t="s">
        <v>32</v>
      </c>
      <c r="C27" s="167" t="s">
        <v>57</v>
      </c>
      <c r="D27" s="168"/>
      <c r="E27" s="168"/>
      <c r="F27" s="168"/>
      <c r="G27" s="14">
        <f>11007706.21+10468109.99</f>
        <v>21475816.200000003</v>
      </c>
      <c r="H27" s="14">
        <f>10954624.09+10468109.05</f>
        <v>21422733.140000001</v>
      </c>
      <c r="I27" s="85">
        <f t="shared" si="0"/>
        <v>99.752824016066953</v>
      </c>
    </row>
    <row r="28" spans="1:9" x14ac:dyDescent="0.2">
      <c r="A28" s="11" t="s">
        <v>58</v>
      </c>
      <c r="B28" s="165" t="s">
        <v>59</v>
      </c>
      <c r="C28" s="166"/>
      <c r="D28" s="166"/>
      <c r="E28" s="166"/>
      <c r="F28" s="166"/>
      <c r="G28" s="12">
        <f>G30+G31+G29</f>
        <v>549597.78</v>
      </c>
      <c r="H28" s="12">
        <f>H30+H31+H29</f>
        <v>549597.88</v>
      </c>
      <c r="I28" s="85">
        <f t="shared" si="0"/>
        <v>100.00001819512443</v>
      </c>
    </row>
    <row r="29" spans="1:9" x14ac:dyDescent="0.25">
      <c r="A29" s="20">
        <v>10</v>
      </c>
      <c r="B29" s="13" t="s">
        <v>32</v>
      </c>
      <c r="C29" s="163" t="s">
        <v>60</v>
      </c>
      <c r="D29" s="164"/>
      <c r="E29" s="164"/>
      <c r="F29" s="164"/>
      <c r="G29" s="14">
        <v>170124.12</v>
      </c>
      <c r="H29" s="14">
        <v>170124.12</v>
      </c>
      <c r="I29" s="85">
        <f t="shared" si="0"/>
        <v>100</v>
      </c>
    </row>
    <row r="30" spans="1:9" x14ac:dyDescent="0.2">
      <c r="A30" s="11" t="s">
        <v>58</v>
      </c>
      <c r="B30" s="13" t="s">
        <v>34</v>
      </c>
      <c r="C30" s="163" t="s">
        <v>61</v>
      </c>
      <c r="D30" s="164"/>
      <c r="E30" s="164"/>
      <c r="F30" s="164"/>
      <c r="G30" s="14">
        <v>104070.43</v>
      </c>
      <c r="H30" s="14">
        <v>104070.43</v>
      </c>
      <c r="I30" s="85">
        <f t="shared" si="0"/>
        <v>100</v>
      </c>
    </row>
    <row r="31" spans="1:9" x14ac:dyDescent="0.25">
      <c r="A31" s="20">
        <v>10</v>
      </c>
      <c r="B31" s="13" t="s">
        <v>62</v>
      </c>
      <c r="C31" s="163" t="s">
        <v>63</v>
      </c>
      <c r="D31" s="164"/>
      <c r="E31" s="164"/>
      <c r="F31" s="164"/>
      <c r="G31" s="14">
        <v>275403.23</v>
      </c>
      <c r="H31" s="14">
        <v>275403.33</v>
      </c>
      <c r="I31" s="85">
        <f t="shared" si="0"/>
        <v>100.00003631039478</v>
      </c>
    </row>
    <row r="32" spans="1:9" x14ac:dyDescent="0.25">
      <c r="A32" s="20">
        <v>11</v>
      </c>
      <c r="B32" s="165" t="s">
        <v>64</v>
      </c>
      <c r="C32" s="166"/>
      <c r="D32" s="166"/>
      <c r="E32" s="166"/>
      <c r="F32" s="166"/>
      <c r="G32" s="12">
        <f>G33</f>
        <v>8083181</v>
      </c>
      <c r="H32" s="12">
        <f>H33</f>
        <v>8083181</v>
      </c>
      <c r="I32" s="85">
        <f t="shared" si="0"/>
        <v>100</v>
      </c>
    </row>
    <row r="33" spans="1:9" x14ac:dyDescent="0.25">
      <c r="A33" s="20">
        <v>11</v>
      </c>
      <c r="B33" s="13" t="s">
        <v>32</v>
      </c>
      <c r="C33" s="163" t="s">
        <v>65</v>
      </c>
      <c r="D33" s="164"/>
      <c r="E33" s="164"/>
      <c r="F33" s="164"/>
      <c r="G33" s="14">
        <v>8083181</v>
      </c>
      <c r="H33" s="14">
        <v>8083181</v>
      </c>
      <c r="I33" s="85">
        <f t="shared" si="0"/>
        <v>100</v>
      </c>
    </row>
    <row r="34" spans="1:9" x14ac:dyDescent="0.25">
      <c r="A34" s="20">
        <v>12</v>
      </c>
      <c r="B34" s="165" t="s">
        <v>66</v>
      </c>
      <c r="C34" s="166"/>
      <c r="D34" s="166"/>
      <c r="E34" s="166"/>
      <c r="F34" s="166"/>
      <c r="G34" s="12">
        <f>G36+G35</f>
        <v>163712</v>
      </c>
      <c r="H34" s="12">
        <f>H36+H35</f>
        <v>144318</v>
      </c>
      <c r="I34" s="85">
        <f t="shared" si="0"/>
        <v>88.153586786551998</v>
      </c>
    </row>
    <row r="35" spans="1:9" x14ac:dyDescent="0.25">
      <c r="A35" s="20">
        <v>12</v>
      </c>
      <c r="B35" s="13" t="s">
        <v>32</v>
      </c>
      <c r="C35" s="163" t="s">
        <v>154</v>
      </c>
      <c r="D35" s="164"/>
      <c r="E35" s="164"/>
      <c r="F35" s="164"/>
      <c r="G35" s="14">
        <v>83712</v>
      </c>
      <c r="H35" s="14">
        <v>83712</v>
      </c>
      <c r="I35" s="85">
        <f t="shared" si="0"/>
        <v>100</v>
      </c>
    </row>
    <row r="36" spans="1:9" x14ac:dyDescent="0.25">
      <c r="A36" s="20">
        <v>12</v>
      </c>
      <c r="B36" s="13" t="s">
        <v>40</v>
      </c>
      <c r="C36" s="163" t="s">
        <v>67</v>
      </c>
      <c r="D36" s="164"/>
      <c r="E36" s="164"/>
      <c r="F36" s="164"/>
      <c r="G36" s="14">
        <v>80000</v>
      </c>
      <c r="H36" s="14">
        <v>60606</v>
      </c>
      <c r="I36" s="85">
        <f t="shared" si="0"/>
        <v>75.757499999999993</v>
      </c>
    </row>
  </sheetData>
  <mergeCells count="34">
    <mergeCell ref="G1:I1"/>
    <mergeCell ref="A2:I2"/>
    <mergeCell ref="C8:F8"/>
    <mergeCell ref="C4:F4"/>
    <mergeCell ref="C5:F5"/>
    <mergeCell ref="A6:F6"/>
    <mergeCell ref="B7:F7"/>
    <mergeCell ref="C20:F20"/>
    <mergeCell ref="C9:F9"/>
    <mergeCell ref="C11:F11"/>
    <mergeCell ref="B12:F12"/>
    <mergeCell ref="C13:F13"/>
    <mergeCell ref="B14:F14"/>
    <mergeCell ref="C15:F15"/>
    <mergeCell ref="B16:F16"/>
    <mergeCell ref="C17:F17"/>
    <mergeCell ref="C18:F18"/>
    <mergeCell ref="B19:F19"/>
    <mergeCell ref="C10:F10"/>
    <mergeCell ref="C21:F21"/>
    <mergeCell ref="C22:F22"/>
    <mergeCell ref="B26:F26"/>
    <mergeCell ref="C27:F27"/>
    <mergeCell ref="B28:F28"/>
    <mergeCell ref="C36:F36"/>
    <mergeCell ref="B23:F23"/>
    <mergeCell ref="C30:F30"/>
    <mergeCell ref="C31:F31"/>
    <mergeCell ref="B32:F32"/>
    <mergeCell ref="C33:F33"/>
    <mergeCell ref="B34:F34"/>
    <mergeCell ref="C35:F35"/>
    <mergeCell ref="C29:F29"/>
    <mergeCell ref="C25:F25"/>
  </mergeCells>
  <pageMargins left="0.7" right="0.7" top="0.75" bottom="0.75" header="0.3" footer="0.3"/>
  <pageSetup paperSize="9" scale="6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3</vt:i4>
      </vt:variant>
    </vt:vector>
  </HeadingPairs>
  <TitlesOfParts>
    <vt:vector size="11" baseType="lpstr">
      <vt:lpstr>прил 1</vt:lpstr>
      <vt:lpstr>прил 2</vt:lpstr>
      <vt:lpstr>прил 3</vt:lpstr>
      <vt:lpstr>прил 4</vt:lpstr>
      <vt:lpstr>прил 5</vt:lpstr>
      <vt:lpstr>прил 6</vt:lpstr>
      <vt:lpstr>прил 7</vt:lpstr>
      <vt:lpstr> прил 8</vt:lpstr>
      <vt:lpstr>'прил 2'!Область_печати</vt:lpstr>
      <vt:lpstr>'прил 3'!Область_печати</vt:lpstr>
      <vt:lpstr>'прил 4'!Область_печати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Годунова</dc:creator>
  <cp:lastModifiedBy>GL-BUH</cp:lastModifiedBy>
  <cp:lastPrinted>2024-01-10T13:20:11Z</cp:lastPrinted>
  <dcterms:created xsi:type="dcterms:W3CDTF">2018-01-16T11:17:49Z</dcterms:created>
  <dcterms:modified xsi:type="dcterms:W3CDTF">2024-01-19T12:04:01Z</dcterms:modified>
</cp:coreProperties>
</file>