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2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2'!$A$1:$H$206</definedName>
    <definedName name="_xlnm.Print_Area" localSheetId="2">'прил 3'!$A$1:$G$187</definedName>
    <definedName name="_xlnm.Print_Area" localSheetId="3">'прил 4'!$A$1:$F$153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5" l="1"/>
  <c r="C19" i="5"/>
  <c r="E10" i="5"/>
  <c r="D11" i="5"/>
  <c r="C11" i="5"/>
  <c r="D14" i="5"/>
  <c r="C14" i="5"/>
  <c r="E18" i="5"/>
  <c r="D6" i="5"/>
  <c r="C6" i="5"/>
  <c r="E99" i="10" l="1"/>
  <c r="E133" i="10"/>
  <c r="D133" i="10"/>
  <c r="F133" i="10"/>
  <c r="F134" i="10"/>
  <c r="F105" i="10"/>
  <c r="F104" i="10"/>
  <c r="E104" i="10"/>
  <c r="E103" i="10" s="1"/>
  <c r="D104" i="10"/>
  <c r="D103" i="10" s="1"/>
  <c r="F103" i="10" s="1"/>
  <c r="D150" i="10" l="1"/>
  <c r="E137" i="10"/>
  <c r="D137" i="10"/>
  <c r="E123" i="10"/>
  <c r="F124" i="10"/>
  <c r="D123" i="10"/>
  <c r="F123" i="10" s="1"/>
  <c r="D118" i="10"/>
  <c r="D110" i="10"/>
  <c r="D99" i="10"/>
  <c r="D90" i="10"/>
  <c r="E37" i="10"/>
  <c r="E36" i="10" s="1"/>
  <c r="D37" i="10"/>
  <c r="D36" i="10" s="1"/>
  <c r="F38" i="10"/>
  <c r="E54" i="10"/>
  <c r="D55" i="10"/>
  <c r="D54" i="10" s="1"/>
  <c r="E52" i="10"/>
  <c r="D53" i="10"/>
  <c r="F53" i="10" s="1"/>
  <c r="D48" i="10"/>
  <c r="D45" i="10"/>
  <c r="D41" i="10"/>
  <c r="F25" i="10"/>
  <c r="F26" i="10"/>
  <c r="F27" i="10"/>
  <c r="F137" i="10" l="1"/>
  <c r="E51" i="10"/>
  <c r="F55" i="10"/>
  <c r="D52" i="10"/>
  <c r="F52" i="10" s="1"/>
  <c r="F37" i="10"/>
  <c r="F36" i="10"/>
  <c r="F54" i="10"/>
  <c r="G128" i="1"/>
  <c r="G121" i="1" s="1"/>
  <c r="G120" i="1" s="1"/>
  <c r="F128" i="1"/>
  <c r="F121" i="1" s="1"/>
  <c r="F120" i="1" s="1"/>
  <c r="C55" i="7"/>
  <c r="C68" i="7"/>
  <c r="C56" i="7"/>
  <c r="C71" i="7"/>
  <c r="C52" i="7"/>
  <c r="C47" i="7"/>
  <c r="C43" i="7"/>
  <c r="C32" i="7"/>
  <c r="C31" i="7"/>
  <c r="C29" i="7" s="1"/>
  <c r="C30" i="7"/>
  <c r="C25" i="7"/>
  <c r="C24" i="7"/>
  <c r="C23" i="7" s="1"/>
  <c r="C15" i="7"/>
  <c r="C14" i="7"/>
  <c r="C13" i="7"/>
  <c r="C12" i="7"/>
  <c r="D51" i="10" l="1"/>
  <c r="F51" i="10" s="1"/>
  <c r="C11" i="7"/>
  <c r="C10" i="7" s="1"/>
  <c r="H14" i="3" l="1"/>
  <c r="G14" i="3"/>
  <c r="I15" i="3"/>
  <c r="H7" i="3"/>
  <c r="G7" i="3"/>
  <c r="I10" i="3"/>
  <c r="D6" i="6" l="1"/>
  <c r="C6" i="6"/>
  <c r="E9" i="5"/>
  <c r="E144" i="10"/>
  <c r="E143" i="10"/>
  <c r="E142" i="10"/>
  <c r="E141" i="10"/>
  <c r="D144" i="10"/>
  <c r="D143" i="10" s="1"/>
  <c r="E62" i="10"/>
  <c r="D62" i="10"/>
  <c r="E49" i="10"/>
  <c r="D49" i="10"/>
  <c r="E17" i="10"/>
  <c r="D17" i="10"/>
  <c r="E13" i="10"/>
  <c r="D13" i="10"/>
  <c r="E9" i="10"/>
  <c r="D9" i="10"/>
  <c r="F118" i="10"/>
  <c r="E117" i="10"/>
  <c r="D117" i="10"/>
  <c r="F102" i="10"/>
  <c r="E101" i="10"/>
  <c r="E100" i="10" s="1"/>
  <c r="D101" i="10"/>
  <c r="D100" i="10" s="1"/>
  <c r="E98" i="10"/>
  <c r="E97" i="10" s="1"/>
  <c r="D98" i="10"/>
  <c r="D97" i="10" s="1"/>
  <c r="F99" i="10"/>
  <c r="F117" i="10" l="1"/>
  <c r="F100" i="10"/>
  <c r="F101" i="10"/>
  <c r="F98" i="10"/>
  <c r="F97" i="10" s="1"/>
  <c r="E88" i="10" l="1"/>
  <c r="D88" i="10"/>
  <c r="F89" i="10"/>
  <c r="E47" i="10"/>
  <c r="D47" i="10"/>
  <c r="D46" i="10" s="1"/>
  <c r="F48" i="10"/>
  <c r="F47" i="10" l="1"/>
  <c r="E46" i="10"/>
  <c r="E16" i="10"/>
  <c r="D16" i="10"/>
  <c r="F46" i="10" l="1"/>
  <c r="C40" i="7" l="1"/>
  <c r="C34" i="7"/>
  <c r="C27" i="7"/>
  <c r="C26" i="7" l="1"/>
  <c r="C22" i="7"/>
  <c r="C17" i="7"/>
  <c r="C16" i="7" s="1"/>
  <c r="C9" i="7" l="1"/>
  <c r="C7" i="7" s="1"/>
  <c r="I8" i="3"/>
  <c r="I9" i="3"/>
  <c r="I11" i="3"/>
  <c r="I13" i="3"/>
  <c r="I16" i="3"/>
  <c r="I18" i="3"/>
  <c r="I19" i="3"/>
  <c r="I21" i="3"/>
  <c r="I22" i="3"/>
  <c r="I23" i="3"/>
  <c r="I25" i="3"/>
  <c r="I27" i="3"/>
  <c r="I29" i="3"/>
  <c r="I30" i="3"/>
  <c r="I31" i="3"/>
  <c r="I33" i="3"/>
  <c r="I35" i="3"/>
  <c r="I36" i="3"/>
  <c r="H34" i="3"/>
  <c r="H32" i="3"/>
  <c r="H28" i="3"/>
  <c r="H26" i="3"/>
  <c r="H24" i="3"/>
  <c r="H20" i="3"/>
  <c r="H17" i="3"/>
  <c r="H12" i="3"/>
  <c r="E8" i="6"/>
  <c r="E9" i="6"/>
  <c r="D5" i="6"/>
  <c r="E8" i="5"/>
  <c r="E13" i="5"/>
  <c r="E15" i="5"/>
  <c r="E16" i="5"/>
  <c r="E17" i="5"/>
  <c r="E20" i="5"/>
  <c r="E21" i="5"/>
  <c r="E22" i="5"/>
  <c r="E125" i="10"/>
  <c r="D125" i="10"/>
  <c r="F128" i="10"/>
  <c r="F127" i="10"/>
  <c r="F126" i="10"/>
  <c r="F85" i="10"/>
  <c r="E84" i="10"/>
  <c r="D84" i="10"/>
  <c r="D83" i="10" s="1"/>
  <c r="D82" i="10" s="1"/>
  <c r="F34" i="10"/>
  <c r="E33" i="10"/>
  <c r="D33" i="10"/>
  <c r="D32" i="10" s="1"/>
  <c r="F31" i="10"/>
  <c r="E30" i="10"/>
  <c r="E29" i="10" s="1"/>
  <c r="D30" i="10"/>
  <c r="D29" i="10" s="1"/>
  <c r="H6" i="3" l="1"/>
  <c r="F125" i="10"/>
  <c r="F84" i="10"/>
  <c r="E83" i="10"/>
  <c r="E82" i="10" s="1"/>
  <c r="D28" i="10"/>
  <c r="D24" i="10" s="1"/>
  <c r="F33" i="10"/>
  <c r="F29" i="10"/>
  <c r="F30" i="10"/>
  <c r="E32" i="10"/>
  <c r="F32" i="10" s="1"/>
  <c r="F23" i="10"/>
  <c r="E22" i="10"/>
  <c r="E21" i="10" s="1"/>
  <c r="E20" i="10" s="1"/>
  <c r="E19" i="10" s="1"/>
  <c r="D22" i="10"/>
  <c r="D21" i="10" s="1"/>
  <c r="D20" i="10" s="1"/>
  <c r="D19" i="10" s="1"/>
  <c r="F18" i="10"/>
  <c r="F17" i="10"/>
  <c r="F16" i="10" s="1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83" i="10"/>
  <c r="F82" i="10"/>
  <c r="F12" i="10"/>
  <c r="E28" i="10"/>
  <c r="E24" i="10" s="1"/>
  <c r="F24" i="10" s="1"/>
  <c r="F20" i="10"/>
  <c r="F21" i="10"/>
  <c r="F22" i="10"/>
  <c r="E7" i="10"/>
  <c r="E11" i="10"/>
  <c r="F11" i="10" s="1"/>
  <c r="E15" i="10"/>
  <c r="F15" i="10" s="1"/>
  <c r="F7" i="10" l="1"/>
  <c r="E6" i="10"/>
  <c r="F28" i="10"/>
  <c r="F6" i="10" l="1"/>
  <c r="F19" i="10"/>
  <c r="F145" i="10" l="1"/>
  <c r="F144" i="10"/>
  <c r="F143" i="10"/>
  <c r="D142" i="10"/>
  <c r="D141" i="10" s="1"/>
  <c r="F63" i="10"/>
  <c r="F62" i="10"/>
  <c r="E61" i="10"/>
  <c r="E60" i="10" s="1"/>
  <c r="D61" i="10"/>
  <c r="D60" i="10" s="1"/>
  <c r="D59" i="10" s="1"/>
  <c r="F58" i="10"/>
  <c r="E57" i="10"/>
  <c r="E56" i="10" s="1"/>
  <c r="D57" i="10"/>
  <c r="D56" i="10" s="1"/>
  <c r="F50" i="10"/>
  <c r="F49" i="10"/>
  <c r="F45" i="10"/>
  <c r="E44" i="10"/>
  <c r="D44" i="10"/>
  <c r="F43" i="10"/>
  <c r="E42" i="10"/>
  <c r="D42" i="10"/>
  <c r="F41" i="10"/>
  <c r="E40" i="10"/>
  <c r="D40" i="10"/>
  <c r="F132" i="10"/>
  <c r="E131" i="10"/>
  <c r="E130" i="10" s="1"/>
  <c r="E129" i="10" s="1"/>
  <c r="D131" i="10"/>
  <c r="D130" i="10" s="1"/>
  <c r="D129" i="10" s="1"/>
  <c r="F81" i="10"/>
  <c r="E80" i="10"/>
  <c r="D80" i="10"/>
  <c r="D79" i="10" s="1"/>
  <c r="F78" i="10"/>
  <c r="E77" i="10"/>
  <c r="E76" i="10" s="1"/>
  <c r="D77" i="10"/>
  <c r="D76" i="10" s="1"/>
  <c r="F74" i="10"/>
  <c r="E73" i="10"/>
  <c r="D73" i="10"/>
  <c r="D72" i="10" s="1"/>
  <c r="F71" i="10"/>
  <c r="E70" i="10"/>
  <c r="E69" i="10" s="1"/>
  <c r="D70" i="10"/>
  <c r="D69" i="10" s="1"/>
  <c r="F68" i="10"/>
  <c r="E67" i="10"/>
  <c r="D67" i="10"/>
  <c r="D66" i="10" s="1"/>
  <c r="F152" i="10"/>
  <c r="E151" i="10"/>
  <c r="D151" i="10"/>
  <c r="F150" i="10"/>
  <c r="E149" i="10"/>
  <c r="D149" i="10"/>
  <c r="F122" i="10"/>
  <c r="E121" i="10"/>
  <c r="D121" i="10"/>
  <c r="F120" i="10"/>
  <c r="E119" i="10"/>
  <c r="D119" i="10"/>
  <c r="D116" i="10" s="1"/>
  <c r="F96" i="10"/>
  <c r="E95" i="10"/>
  <c r="E94" i="10" s="1"/>
  <c r="E93" i="10" s="1"/>
  <c r="D95" i="10"/>
  <c r="D94" i="10" s="1"/>
  <c r="D93" i="10" s="1"/>
  <c r="F92" i="10"/>
  <c r="E91" i="10"/>
  <c r="D91" i="10"/>
  <c r="D87" i="10" s="1"/>
  <c r="F90" i="10"/>
  <c r="F115" i="10"/>
  <c r="E114" i="10"/>
  <c r="D114" i="10"/>
  <c r="D113" i="10" s="1"/>
  <c r="F112" i="10"/>
  <c r="E111" i="10"/>
  <c r="D111" i="10"/>
  <c r="F110" i="10"/>
  <c r="E109" i="10"/>
  <c r="D109" i="10"/>
  <c r="F140" i="10"/>
  <c r="E139" i="10"/>
  <c r="E136" i="10" s="1"/>
  <c r="D139" i="10"/>
  <c r="D136" i="10" s="1"/>
  <c r="F93" i="10" l="1"/>
  <c r="E116" i="10"/>
  <c r="D65" i="10"/>
  <c r="D64" i="10" s="1"/>
  <c r="E135" i="10"/>
  <c r="F141" i="10"/>
  <c r="D135" i="10"/>
  <c r="D75" i="10"/>
  <c r="D86" i="10"/>
  <c r="E148" i="10"/>
  <c r="E59" i="10"/>
  <c r="F60" i="10"/>
  <c r="F91" i="10"/>
  <c r="F121" i="10"/>
  <c r="D108" i="10"/>
  <c r="D107" i="10" s="1"/>
  <c r="E108" i="10"/>
  <c r="E107" i="10" s="1"/>
  <c r="F151" i="10"/>
  <c r="D39" i="10"/>
  <c r="F42" i="10"/>
  <c r="F139" i="10"/>
  <c r="F111" i="10"/>
  <c r="D148" i="10"/>
  <c r="D147" i="10" s="1"/>
  <c r="D146" i="10" s="1"/>
  <c r="F44" i="10"/>
  <c r="F142" i="10"/>
  <c r="F114" i="10"/>
  <c r="E113" i="10"/>
  <c r="F113" i="10" s="1"/>
  <c r="F88" i="10"/>
  <c r="E87" i="10"/>
  <c r="E86" i="10" s="1"/>
  <c r="F95" i="10"/>
  <c r="F119" i="10"/>
  <c r="F109" i="10"/>
  <c r="F94" i="10"/>
  <c r="F149" i="10"/>
  <c r="F70" i="10"/>
  <c r="F76" i="10"/>
  <c r="F80" i="10"/>
  <c r="E79" i="10"/>
  <c r="F79" i="10" s="1"/>
  <c r="F131" i="10"/>
  <c r="F40" i="10"/>
  <c r="E39" i="10"/>
  <c r="E35" i="10" s="1"/>
  <c r="F57" i="10"/>
  <c r="F67" i="10"/>
  <c r="E66" i="10"/>
  <c r="F69" i="10"/>
  <c r="F73" i="10"/>
  <c r="E72" i="10"/>
  <c r="F72" i="10" s="1"/>
  <c r="F77" i="10"/>
  <c r="F56" i="10"/>
  <c r="F61" i="10"/>
  <c r="E147" i="10" l="1"/>
  <c r="F147" i="10" s="1"/>
  <c r="D35" i="10"/>
  <c r="F35" i="10" s="1"/>
  <c r="F59" i="10"/>
  <c r="F86" i="10"/>
  <c r="D106" i="10"/>
  <c r="E106" i="10"/>
  <c r="E65" i="10"/>
  <c r="E64" i="10" s="1"/>
  <c r="F64" i="10" s="1"/>
  <c r="F129" i="10"/>
  <c r="F130" i="10"/>
  <c r="F148" i="10"/>
  <c r="F116" i="10"/>
  <c r="F136" i="10"/>
  <c r="F87" i="10"/>
  <c r="F108" i="10"/>
  <c r="E75" i="10"/>
  <c r="F75" i="10" s="1"/>
  <c r="F66" i="10"/>
  <c r="F39" i="10"/>
  <c r="D153" i="10" l="1"/>
  <c r="E146" i="10"/>
  <c r="F107" i="10"/>
  <c r="F135" i="10"/>
  <c r="F65" i="10"/>
  <c r="F146" i="10" l="1"/>
  <c r="E153" i="10"/>
  <c r="F106" i="10"/>
  <c r="F153" i="10" l="1"/>
  <c r="E14" i="5" l="1"/>
  <c r="E19" i="5"/>
  <c r="G24" i="3"/>
  <c r="I24" i="3" s="1"/>
  <c r="E6" i="6" l="1"/>
  <c r="E11" i="4" l="1"/>
  <c r="D11" i="4"/>
  <c r="D13" i="4"/>
  <c r="D10" i="4" l="1"/>
  <c r="D7" i="4" s="1"/>
  <c r="I7" i="3"/>
  <c r="I14" i="3"/>
  <c r="C5" i="6" l="1"/>
  <c r="E5" i="6" s="1"/>
  <c r="E13" i="4"/>
  <c r="E10" i="4" s="1"/>
  <c r="E7" i="4" s="1"/>
  <c r="G34" i="3"/>
  <c r="I34" i="3" s="1"/>
  <c r="G32" i="3"/>
  <c r="I32" i="3" s="1"/>
  <c r="G28" i="3"/>
  <c r="I28" i="3" s="1"/>
  <c r="G26" i="3"/>
  <c r="I26" i="3" s="1"/>
  <c r="G20" i="3"/>
  <c r="I20" i="3" s="1"/>
  <c r="G17" i="3"/>
  <c r="I17" i="3" s="1"/>
  <c r="G12" i="3"/>
  <c r="I12" i="3" l="1"/>
  <c r="G6" i="3"/>
  <c r="I6" i="3" s="1"/>
  <c r="C5" i="5"/>
  <c r="E11" i="5"/>
  <c r="D5" i="5"/>
  <c r="E6" i="5"/>
  <c r="E5" i="5" l="1"/>
</calcChain>
</file>

<file path=xl/sharedStrings.xml><?xml version="1.0" encoding="utf-8"?>
<sst xmlns="http://schemas.openxmlformats.org/spreadsheetml/2006/main" count="2717" uniqueCount="475">
  <si>
    <t>Наименование показателя</t>
  </si>
  <si>
    <t>Ц.ст.</t>
  </si>
  <si>
    <t>Расх.</t>
  </si>
  <si>
    <t>8100000400</t>
  </si>
  <si>
    <t>003</t>
  </si>
  <si>
    <t>7400000400</t>
  </si>
  <si>
    <t>7400000480</t>
  </si>
  <si>
    <t>4800100670</t>
  </si>
  <si>
    <t>7400000920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</si>
  <si>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</si>
  <si>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</si>
  <si>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</si>
  <si>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</si>
  <si>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</si>
  <si>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</si>
  <si>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</si>
  <si>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</si>
  <si>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</si>
  <si>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</si>
  <si>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</si>
  <si>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</si>
  <si>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</si>
  <si>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</si>
  <si>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</si>
  <si>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</si>
  <si>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</si>
  <si>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</si>
  <si>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</si>
  <si>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</si>
  <si>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</si>
  <si>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</si>
  <si>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</si>
  <si>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</si>
  <si>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</si>
  <si>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</si>
  <si>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</si>
  <si>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</si>
  <si>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</si>
  <si>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</si>
  <si>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</si>
  <si>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</si>
  <si>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</si>
  <si>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</si>
  <si>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</si>
  <si>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</si>
  <si>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</si>
  <si>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</si>
  <si>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</si>
  <si>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</si>
  <si>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</si>
  <si>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</si>
  <si>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</si>
  <si>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</si>
  <si>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</si>
  <si>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</si>
  <si>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</si>
  <si>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</si>
  <si>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</si>
  <si>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</si>
  <si>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</si>
  <si>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</si>
  <si>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</si>
  <si>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</si>
  <si>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</si>
  <si>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</si>
  <si>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</si>
  <si>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</si>
  <si>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</si>
  <si>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</si>
  <si>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</si>
  <si>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</si>
  <si>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</si>
  <si>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</si>
  <si>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</si>
  <si>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</si>
  <si>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</si>
  <si>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</si>
  <si>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</si>
  <si>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</si>
  <si>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</si>
  <si>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</si>
  <si>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</si>
  <si>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</si>
  <si>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</si>
  <si>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</si>
  <si>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</si>
  <si>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</si>
  <si>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</si>
  <si>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</si>
  <si>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</si>
  <si>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</si>
  <si>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</si>
  <si>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</si>
  <si>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</si>
  <si>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</si>
  <si>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</si>
  <si>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</si>
  <si>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</si>
  <si>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</si>
  <si>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</si>
  <si>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</si>
  <si>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</si>
  <si>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</si>
  <si>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</si>
  <si>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</si>
  <si>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</si>
  <si>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</si>
  <si>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</si>
  <si>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</si>
  <si>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</si>
  <si>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</si>
  <si>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</si>
  <si>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</si>
  <si>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</si>
  <si>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</si>
  <si>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Итого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</si>
  <si>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</si>
  <si>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</si>
  <si>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</si>
  <si>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</si>
  <si>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</si>
  <si>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</si>
  <si>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</si>
  <si>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</si>
  <si>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</si>
  <si>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</si>
  <si>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</si>
  <si>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</si>
  <si>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</si>
  <si>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</si>
  <si>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</si>
  <si>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</si>
  <si>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</si>
  <si>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</si>
  <si>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00010800000000000000</t>
  </si>
  <si>
    <t>00310804020011000110</t>
  </si>
  <si>
    <t>00011100000000000000</t>
  </si>
  <si>
    <t>00311105013130000120</t>
  </si>
  <si>
    <t>00311105025130000120</t>
  </si>
  <si>
    <t>00311105035130000120</t>
  </si>
  <si>
    <t>00311107015130000120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</si>
  <si>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</si>
  <si>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</si>
  <si>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</si>
  <si>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</si>
  <si>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</si>
  <si>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</si>
  <si>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</si>
  <si>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</si>
  <si>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</si>
  <si>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</si>
  <si>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</si>
  <si>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</si>
  <si>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</si>
  <si>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</si>
  <si>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</si>
  <si>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Перечисления другим бюджетам бюджетной системы Российской Федерации</t>
  </si>
  <si>
    <t>10010302231010000110</t>
  </si>
  <si>
    <t>10010302241010000110</t>
  </si>
  <si>
    <t>10010302251010000110</t>
  </si>
  <si>
    <t>10010302261010000110</t>
  </si>
  <si>
    <t>00320215001130315150</t>
  </si>
  <si>
    <t>00320225555130000150</t>
  </si>
  <si>
    <t>00320229999130230150</t>
  </si>
  <si>
    <t>00320235118130000150</t>
  </si>
  <si>
    <t>00320245160130001150</t>
  </si>
  <si>
    <t>00320705030130000150</t>
  </si>
  <si>
    <t>310F255550</t>
  </si>
  <si>
    <t>Прочие субсидии бюджетам муниципальных образований на поддержку государственных программ субъектов Российской Федерации и муниципальных программ формирование современной городской среды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</si>
  <si>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</si>
  <si>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</si>
  <si>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</si>
  <si>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</si>
  <si>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</si>
  <si>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</si>
  <si>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</si>
  <si>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</si>
  <si>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</si>
  <si>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</si>
  <si>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</si>
  <si>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</si>
  <si>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</si>
  <si>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</si>
  <si>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</si>
  <si>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</si>
  <si>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</si>
  <si>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</si>
  <si>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</si>
  <si>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</si>
  <si>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</si>
  <si>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</si>
  <si>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</si>
  <si>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</si>
  <si>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</si>
  <si>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</si>
  <si>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</si>
  <si>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</si>
  <si>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</si>
  <si>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</si>
  <si>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</si>
  <si>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</si>
  <si>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</si>
  <si>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Непрограммные расходы органов исполнительной власти городского поселения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</si>
  <si>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</si>
  <si>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</si>
  <si>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8100000000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</si>
  <si>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</si>
  <si>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</si>
  <si>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</si>
  <si>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</si>
  <si>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</si>
  <si>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</si>
  <si>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</si>
  <si>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</si>
  <si>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</si>
  <si>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</si>
  <si>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</si>
  <si>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00320249999130444150</t>
  </si>
  <si>
    <t>Код классификации доходов бюджета</t>
  </si>
  <si>
    <t>В том числе</t>
  </si>
  <si>
    <t>ДОХОДЫ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</si>
  <si>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</si>
  <si>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</si>
  <si>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</si>
  <si>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</si>
  <si>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</si>
  <si>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</si>
  <si>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</si>
  <si>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</si>
  <si>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</si>
  <si>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</si>
  <si>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</si>
  <si>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</si>
  <si>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</si>
  <si>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</si>
  <si>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</si>
  <si>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</si>
  <si>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</si>
  <si>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</si>
  <si>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</si>
  <si>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</si>
  <si>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</si>
  <si>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</si>
  <si>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</si>
  <si>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</si>
  <si>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</si>
  <si>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</si>
  <si>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</si>
  <si>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</si>
  <si>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</si>
  <si>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</si>
  <si>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</si>
  <si>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</si>
  <si>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</si>
  <si>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</si>
  <si>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</si>
  <si>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</si>
  <si>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</si>
  <si>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</si>
  <si>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</si>
  <si>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</si>
  <si>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</si>
  <si>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</si>
  <si>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</si>
  <si>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</si>
  <si>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</si>
  <si>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</si>
  <si>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межбюджетные трансферты. передаваемые бюджетам городских поселений на обеспечение расходных обязательств муниципальный образований Калужской области</t>
  </si>
  <si>
    <t>ПРОЧИЕ БЕЗВОЗМЕЗДНЫЕ ПОСТУПЛЕНИЯ</t>
  </si>
  <si>
    <t>Прочие безвозмездные поступления в бюджеты городских поселений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</si>
  <si>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</si>
  <si>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</si>
  <si>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</si>
  <si>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</si>
  <si>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</si>
  <si>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</si>
  <si>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240</t>
  </si>
  <si>
    <t>Обеспечение проведения выборов и референдумов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</si>
  <si>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</si>
  <si>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</si>
  <si>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</si>
  <si>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</si>
  <si>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</si>
  <si>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</si>
  <si>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</si>
  <si>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</si>
  <si>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</si>
  <si>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</si>
  <si>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</si>
  <si>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</si>
  <si>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</si>
  <si>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</si>
  <si>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</si>
  <si>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</si>
  <si>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</si>
  <si>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</si>
  <si>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</si>
  <si>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</si>
  <si>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</si>
  <si>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Защита населения и территории от чрезвычайных ситуаций природного и техногенного характера, гражданская оборона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</si>
  <si>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</si>
  <si>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310F2S5550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</si>
  <si>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</si>
  <si>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(за счет средств областного бюджета)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</si>
  <si>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</si>
  <si>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</si>
  <si>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Иные выплаты персоналу учреждений, за исключением фонда оплаты труда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</si>
  <si>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</si>
  <si>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</si>
  <si>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</si>
  <si>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</si>
  <si>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</si>
  <si>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</si>
  <si>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</si>
  <si>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</si>
  <si>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</si>
  <si>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 Налог на доходы физических лиц части суммы налога, превышающей 650 000 рублей, относящейся к части налоговой базы, превышающей 5 000 000 рублей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</si>
  <si>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</si>
  <si>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00311402053130000410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</si>
  <si>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</si>
  <si>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00311406025130000430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</si>
  <si>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</si>
  <si>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00311602020020000140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</si>
  <si>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</si>
  <si>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75611602020020000140</t>
  </si>
  <si>
    <t>Инициативные платежи, зачисляемые в бюджеты городских поселений</t>
  </si>
  <si>
    <t>00311715030130000150</t>
  </si>
  <si>
    <t>Прочие дотации на поощрение муниципальных образований Калужской области - победителей регионального этапа конкурса</t>
  </si>
  <si>
    <t>00320219999130441150</t>
  </si>
  <si>
    <t>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</si>
  <si>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00320229999130233150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</si>
  <si>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</si>
  <si>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</si>
  <si>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Иные межбюджетные трансферты бюджетам муниципальных образований Калужской области на создание виртуальных концертных залов</t>
  </si>
  <si>
    <t>00320245453130000150</t>
  </si>
  <si>
    <t xml:space="preserve"> Прочие безвозмездные поступления в бюджеты городских поселений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</si>
  <si>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00320705030139000150</t>
  </si>
  <si>
    <t xml:space="preserve"> ВОЗВРАТ ОСТАТКОВ СУБСИДИЙ, СУБВЕНЦИЙ И ИНЫХ МЕЖБЮДЖЕТНЫХ ТРАНСФЕРТОВ, ИМЕЮЩИХ ЦЕЛЕВОЕ НАЗНАЧЕНИЕ, ПРОШЛЫХ ЛЕТ</t>
  </si>
  <si>
    <t>Возврат остатков средств на обеспечение расходных обязательств муниципальных образований Калужской области, из бюджетов городских поселений</t>
  </si>
  <si>
    <t>00321945160130001150</t>
  </si>
  <si>
    <t>00021900000000000000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</si>
  <si>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</si>
  <si>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</si>
  <si>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</si>
  <si>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</si>
  <si>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</si>
  <si>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</si>
  <si>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</si>
  <si>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</si>
  <si>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</si>
  <si>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</si>
  <si>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</si>
  <si>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</si>
  <si>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</si>
  <si>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</si>
  <si>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</si>
  <si>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</si>
  <si>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</si>
  <si>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</si>
  <si>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</si>
  <si>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</si>
  <si>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</si>
  <si>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</si>
  <si>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</si>
  <si>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0107</t>
  </si>
  <si>
    <t>5100700150</t>
  </si>
  <si>
    <t>342</t>
  </si>
  <si>
    <t>0113</t>
  </si>
  <si>
    <t>112</t>
  </si>
  <si>
    <t>212</t>
  </si>
  <si>
    <t>349</t>
  </si>
  <si>
    <t>296</t>
  </si>
  <si>
    <t>853</t>
  </si>
  <si>
    <t>292</t>
  </si>
  <si>
    <t>295</t>
  </si>
  <si>
    <t>297</t>
  </si>
  <si>
    <t>0200</t>
  </si>
  <si>
    <t>0300</t>
  </si>
  <si>
    <t>0309</t>
  </si>
  <si>
    <t>1010100110</t>
  </si>
  <si>
    <t>0314</t>
  </si>
  <si>
    <t>0400</t>
  </si>
  <si>
    <t>0409</t>
  </si>
  <si>
    <t>0412</t>
  </si>
  <si>
    <t>5800087030</t>
  </si>
  <si>
    <t>0500</t>
  </si>
  <si>
    <t>0501</t>
  </si>
  <si>
    <t>0502</t>
  </si>
  <si>
    <t>811</t>
  </si>
  <si>
    <t>246</t>
  </si>
  <si>
    <t>0503</t>
  </si>
  <si>
    <t>344</t>
  </si>
  <si>
    <t>293</t>
  </si>
  <si>
    <t>0700</t>
  </si>
  <si>
    <t>0705</t>
  </si>
  <si>
    <t>0800</t>
  </si>
  <si>
    <t>0801</t>
  </si>
  <si>
    <t>111A354530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</si>
  <si>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</si>
  <si>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</si>
  <si>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</si>
  <si>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</si>
  <si>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</si>
  <si>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</si>
  <si>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</si>
  <si>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</si>
  <si>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</si>
  <si>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</si>
  <si>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</si>
  <si>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</si>
  <si>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</si>
  <si>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</si>
  <si>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</si>
  <si>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</si>
  <si>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</si>
  <si>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</si>
  <si>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</si>
  <si>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1110200510</t>
  </si>
  <si>
    <t>243</t>
  </si>
  <si>
    <t>ВСЕГО РАСХОДОВ:</t>
  </si>
  <si>
    <t xml:space="preserve">Бюджетные ассигнования в соответствии с уточненной росписью расходов 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</si>
  <si>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</si>
  <si>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</si>
  <si>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</si>
  <si>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</si>
  <si>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</si>
  <si>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</si>
  <si>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</si>
  <si>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</si>
  <si>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</si>
  <si>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</si>
  <si>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</si>
  <si>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</si>
  <si>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Увеличение стоимости продуктов питания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</si>
  <si>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</si>
  <si>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</si>
  <si>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</si>
  <si>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Другие экономические санкции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</si>
  <si>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</si>
  <si>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</si>
  <si>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</si>
  <si>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Гражданская оборона</t>
  </si>
  <si>
    <t>Материально-техническое обеспечение в области гражданской обороны</t>
  </si>
  <si>
    <t>НАЦИОНАЛЬНАЯ ЭКОНОМИКА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</si>
  <si>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</si>
  <si>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ЖИЛИЩНО-КОММУНАЛЬНОЕ ХОЗЯЙСТВО</t>
  </si>
  <si>
    <t>Увеличение стоимости строительных материалов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</si>
  <si>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</si>
  <si>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</si>
  <si>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</si>
  <si>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Создание виртуальных концертных залов</t>
  </si>
  <si>
    <t>Реализация проектов развития общественной инфраструктуры муниципальных образований, основанных на местных инициативах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</si>
  <si>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</si>
  <si>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</si>
  <si>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</si>
  <si>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</si>
  <si>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</si>
  <si>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</si>
  <si>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Финансовое обеспечение и (или) возмещение расходов, связанных с созданием условий для показа национальных фильмов за счет средств Федерального фонда социальной и экономической поддержки отечественной кинематографии</t>
  </si>
  <si>
    <t>Учреждение: ЖV022 Муниципальное казённое учреждение культуры "Кремёнковская библиотека"</t>
  </si>
  <si>
    <t>Ведомственная структура расходов бюджета МО ГП "Город Кременки" за 2021 год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</si>
  <si>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2021 год</t>
  </si>
  <si>
    <t xml:space="preserve">Приложение № 2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</si>
  <si>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2021 год</t>
  </si>
  <si>
    <t xml:space="preserve">Приложение № 3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</si>
  <si>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</si>
  <si>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</si>
  <si>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Межбюджетные трансферты, полученные из других бюджетов, в бюджет МО ГП "Город Кременки" в 2021 году</t>
  </si>
  <si>
    <t>Межбюджетные трансферты, предоставленные из бюджета МО ГП "Город Кременки" в 2021 году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</si>
  <si>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</si>
  <si>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</si>
  <si>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2021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</si>
  <si>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2021 год"       </t>
  </si>
  <si>
    <t xml:space="preserve">Исполнение бюджета МО ГП "Город Кремёнки" за 2021 год по разделам и подразделам  классификации расходов бюджетов </t>
  </si>
  <si>
    <t>Исполнение бюджета МО ГП  "Город Кременки" по разделам, подразделам,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</si>
</sst>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</cellStyleXfs>
  <cellXfs count="198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Font="1" applyProtection="1">
      <protection locked="0"/>
    </xf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4" fontId="16" fillId="4" borderId="2" xfId="45" applyNumberFormat="1" applyFont="1" applyFill="1" applyBorder="1" applyProtection="1">
      <alignment vertical="top" wrapText="1"/>
    </xf>
    <xf numFmtId="2" fontId="16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9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25" fillId="0" borderId="2" xfId="0" applyNumberFormat="1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13" applyFont="1" applyBorder="1">
      <alignment horizontal="center" vertical="center" wrapText="1"/>
    </xf>
    <xf numFmtId="0" fontId="23" fillId="0" borderId="2" xfId="12" applyFont="1" applyBorder="1">
      <alignment horizontal="center" vertical="center" wrapText="1"/>
    </xf>
    <xf numFmtId="0" fontId="27" fillId="0" borderId="2" xfId="8" applyFont="1" applyBorder="1" applyAlignment="1">
      <alignment horizontal="left" vertical="center" wrapText="1"/>
    </xf>
    <xf numFmtId="0" fontId="27" fillId="0" borderId="2" xfId="9" applyFont="1" applyBorder="1">
      <alignment horizontal="center" vertical="center" wrapText="1"/>
    </xf>
    <xf numFmtId="4" fontId="27" fillId="0" borderId="2" xfId="12" applyNumberFormat="1" applyFont="1" applyBorder="1">
      <alignment horizontal="center" vertical="center" wrapText="1"/>
    </xf>
    <xf numFmtId="0" fontId="23" fillId="0" borderId="2" xfId="8" applyFont="1" applyBorder="1" applyAlignment="1">
      <alignment horizontal="left" vertical="center" wrapText="1"/>
    </xf>
    <xf numFmtId="0" fontId="23" fillId="0" borderId="2" xfId="9" applyFont="1" applyBorder="1">
      <alignment horizontal="center" vertical="center" wrapText="1"/>
    </xf>
    <xf numFmtId="0" fontId="23" fillId="0" borderId="2" xfId="21" applyFont="1" applyBorder="1" applyAlignment="1">
      <alignment horizontal="left" vertical="top" wrapText="1"/>
    </xf>
    <xf numFmtId="1" fontId="23" fillId="0" borderId="2" xfId="43" applyNumberFormat="1" applyFont="1" applyBorder="1" applyAlignment="1">
      <alignment horizontal="center" vertical="top" shrinkToFit="1"/>
    </xf>
    <xf numFmtId="4" fontId="23" fillId="0" borderId="2" xfId="22" applyNumberFormat="1" applyFont="1" applyBorder="1" applyAlignment="1">
      <alignment horizontal="right" vertical="top" shrinkToFit="1"/>
    </xf>
    <xf numFmtId="4" fontId="27" fillId="0" borderId="2" xfId="22" applyNumberFormat="1" applyFont="1" applyBorder="1" applyAlignment="1">
      <alignment horizontal="right" vertical="top" shrinkToFit="1"/>
    </xf>
    <xf numFmtId="0" fontId="23" fillId="4" borderId="2" xfId="21" applyFont="1" applyFill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2" fontId="11" fillId="4" borderId="2" xfId="45" applyNumberFormat="1" applyFont="1" applyFill="1" applyBorder="1" applyProtection="1">
      <alignment vertical="top" wrapText="1"/>
    </xf>
    <xf numFmtId="0" fontId="23" fillId="0" borderId="0" xfId="44" applyFont="1" applyAlignment="1">
      <alignment horizontal="center"/>
    </xf>
    <xf numFmtId="49" fontId="16" fillId="4" borderId="2" xfId="31" applyNumberFormat="1" applyFont="1" applyFill="1" applyBorder="1" applyAlignment="1" applyProtection="1">
      <alignment horizontal="center" vertical="top" shrinkToFit="1"/>
    </xf>
    <xf numFmtId="49" fontId="11" fillId="4" borderId="2" xfId="31" applyNumberFormat="1" applyFont="1" applyFill="1" applyBorder="1" applyAlignment="1" applyProtection="1">
      <alignment horizontal="center" vertical="top" shrinkToFit="1"/>
    </xf>
    <xf numFmtId="1" fontId="11" fillId="4" borderId="2" xfId="31" applyNumberFormat="1" applyFont="1" applyFill="1" applyBorder="1" applyAlignment="1" applyProtection="1">
      <alignment horizontal="center" vertical="top" shrinkToFit="1"/>
    </xf>
    <xf numFmtId="1" fontId="16" fillId="4" borderId="2" xfId="31" applyNumberFormat="1" applyFont="1" applyFill="1" applyBorder="1" applyAlignment="1" applyProtection="1">
      <alignment horizontal="center" vertical="top" shrinkToFit="1"/>
    </xf>
    <xf numFmtId="0" fontId="25" fillId="0" borderId="2" xfId="0" applyFont="1" applyBorder="1" applyAlignment="1" applyProtection="1">
      <alignment horizontal="center"/>
      <protection locked="0"/>
    </xf>
    <xf numFmtId="49" fontId="23" fillId="0" borderId="2" xfId="43" applyNumberFormat="1" applyFont="1" applyBorder="1" applyAlignment="1">
      <alignment horizontal="center" vertical="top" shrinkToFit="1"/>
    </xf>
    <xf numFmtId="49" fontId="23" fillId="0" borderId="2" xfId="21" applyNumberFormat="1" applyFont="1" applyBorder="1" applyAlignment="1">
      <alignment horizontal="left" vertical="top" wrapText="1"/>
    </xf>
    <xf numFmtId="49" fontId="0" fillId="0" borderId="0" xfId="0" applyNumberFormat="1" applyProtection="1">
      <protection locked="0"/>
    </xf>
    <xf numFmtId="0" fontId="0" fillId="0" borderId="2" xfId="0" applyBorder="1" applyAlignment="1" applyProtection="1">
      <alignment wrapText="1"/>
      <protection locked="0"/>
    </xf>
    <xf numFmtId="4" fontId="23" fillId="4" borderId="2" xfId="22" applyNumberFormat="1" applyFont="1" applyFill="1" applyBorder="1" applyAlignment="1">
      <alignment horizontal="right" vertical="top" shrinkToFit="1"/>
    </xf>
    <xf numFmtId="0" fontId="19" fillId="0" borderId="0" xfId="3" applyNumberFormat="1" applyFont="1" applyProtection="1"/>
    <xf numFmtId="0" fontId="19" fillId="0" borderId="0" xfId="3" applyNumberFormat="1" applyFont="1" applyBorder="1" applyProtection="1"/>
    <xf numFmtId="0" fontId="31" fillId="0" borderId="1" xfId="36" applyNumberFormat="1" applyFont="1" applyAlignment="1" applyProtection="1">
      <alignment vertical="top" wrapText="1"/>
    </xf>
    <xf numFmtId="1" fontId="19" fillId="0" borderId="1" xfId="8" applyNumberFormat="1" applyFont="1" applyAlignment="1" applyProtection="1">
      <alignment horizontal="center" vertical="top" shrinkToFit="1"/>
    </xf>
    <xf numFmtId="4" fontId="19" fillId="0" borderId="1" xfId="18" applyNumberFormat="1" applyFont="1" applyAlignment="1" applyProtection="1">
      <alignment horizontal="right" vertical="top" shrinkToFit="1"/>
    </xf>
    <xf numFmtId="4" fontId="19" fillId="0" borderId="0" xfId="3" applyNumberFormat="1" applyFont="1" applyProtection="1"/>
    <xf numFmtId="4" fontId="19" fillId="0" borderId="1" xfId="9" applyNumberFormat="1" applyFont="1" applyAlignment="1" applyProtection="1">
      <alignment horizontal="right" vertical="top" shrinkToFit="1"/>
    </xf>
    <xf numFmtId="0" fontId="19" fillId="0" borderId="1" xfId="36" applyNumberFormat="1" applyFont="1" applyAlignment="1" applyProtection="1">
      <alignment vertical="top" wrapText="1"/>
    </xf>
    <xf numFmtId="4" fontId="31" fillId="0" borderId="1" xfId="10" applyNumberFormat="1" applyFont="1" applyAlignment="1" applyProtection="1">
      <alignment horizontal="right" vertical="top" shrinkToFit="1"/>
    </xf>
    <xf numFmtId="0" fontId="31" fillId="0" borderId="0" xfId="3" applyNumberFormat="1" applyFont="1" applyProtection="1"/>
    <xf numFmtId="0" fontId="19" fillId="4" borderId="1" xfId="36" applyNumberFormat="1" applyFont="1" applyFill="1" applyAlignment="1" applyProtection="1">
      <alignment vertical="top" wrapText="1"/>
    </xf>
    <xf numFmtId="1" fontId="31" fillId="0" borderId="1" xfId="8" applyNumberFormat="1" applyFont="1" applyAlignment="1" applyProtection="1">
      <alignment horizontal="center" vertical="top" shrinkToFit="1"/>
    </xf>
    <xf numFmtId="4" fontId="31" fillId="0" borderId="1" xfId="18" applyNumberFormat="1" applyFont="1" applyAlignment="1" applyProtection="1">
      <alignment horizontal="right" vertical="top" shrinkToFit="1"/>
    </xf>
    <xf numFmtId="4" fontId="19" fillId="4" borderId="1" xfId="18" applyNumberFormat="1" applyFont="1" applyFill="1" applyAlignment="1" applyProtection="1">
      <alignment horizontal="right" vertical="top" shrinkToFit="1"/>
    </xf>
    <xf numFmtId="4" fontId="19" fillId="4" borderId="1" xfId="9" applyNumberFormat="1" applyFont="1" applyFill="1" applyAlignment="1" applyProtection="1">
      <alignment horizontal="right" vertical="top" shrinkToFit="1"/>
    </xf>
    <xf numFmtId="4" fontId="31" fillId="4" borderId="1" xfId="18" applyNumberFormat="1" applyFont="1" applyFill="1" applyAlignment="1" applyProtection="1">
      <alignment horizontal="right" vertical="top" shrinkToFit="1"/>
    </xf>
    <xf numFmtId="4" fontId="31" fillId="4" borderId="1" xfId="10" applyNumberFormat="1" applyFont="1" applyFill="1" applyAlignment="1" applyProtection="1">
      <alignment horizontal="right" vertical="top" shrinkToFit="1"/>
    </xf>
    <xf numFmtId="0" fontId="24" fillId="4" borderId="0" xfId="0" applyFont="1" applyFill="1" applyProtection="1">
      <protection locked="0"/>
    </xf>
    <xf numFmtId="4" fontId="11" fillId="4" borderId="2" xfId="45" applyNumberFormat="1" applyFont="1" applyFill="1" applyBorder="1" applyAlignment="1" applyProtection="1">
      <alignment horizontal="center" vertical="top" wrapText="1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4" fontId="25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0" xfId="12" applyNumberFormat="1" applyFont="1" applyBorder="1" applyAlignment="1" applyProtection="1">
      <alignment horizontal="center" vertical="center" wrapText="1"/>
    </xf>
    <xf numFmtId="0" fontId="23" fillId="0" borderId="2" xfId="8" applyFont="1" applyBorder="1">
      <alignment horizontal="center" vertical="center" wrapText="1"/>
    </xf>
    <xf numFmtId="0" fontId="23" fillId="0" borderId="2" xfId="9" applyFont="1" applyBorder="1">
      <alignment horizontal="center" vertical="center" wrapText="1"/>
    </xf>
    <xf numFmtId="0" fontId="34" fillId="0" borderId="10" xfId="0" applyFont="1" applyBorder="1" applyAlignment="1" applyProtection="1">
      <alignment horizontal="right"/>
      <protection locked="0"/>
    </xf>
    <xf numFmtId="0" fontId="31" fillId="0" borderId="1" xfId="31" applyNumberFormat="1" applyFont="1" applyAlignment="1" applyProtection="1">
      <alignment horizontal="left"/>
    </xf>
    <xf numFmtId="1" fontId="31" fillId="0" borderId="1" xfId="31" applyFont="1" applyAlignment="1">
      <alignment horizontal="left"/>
    </xf>
    <xf numFmtId="0" fontId="19" fillId="0" borderId="1" xfId="7" applyNumberFormat="1" applyFont="1" applyProtection="1">
      <alignment horizontal="center" vertical="center" wrapText="1"/>
    </xf>
    <xf numFmtId="0" fontId="19" fillId="0" borderId="1" xfId="7" applyFont="1">
      <alignment horizontal="center" vertical="center" wrapText="1"/>
    </xf>
    <xf numFmtId="0" fontId="19" fillId="0" borderId="15" xfId="7" applyNumberFormat="1" applyFont="1" applyBorder="1" applyProtection="1">
      <alignment horizontal="center" vertical="center" wrapText="1"/>
    </xf>
    <xf numFmtId="0" fontId="19" fillId="0" borderId="13" xfId="7" applyNumberFormat="1" applyFont="1" applyBorder="1" applyProtection="1">
      <alignment horizontal="center" vertical="center" wrapText="1"/>
    </xf>
    <xf numFmtId="0" fontId="24" fillId="0" borderId="0" xfId="0" applyFont="1" applyAlignment="1" applyProtection="1">
      <alignment horizontal="center" wrapText="1"/>
      <protection locked="0"/>
    </xf>
    <xf numFmtId="0" fontId="32" fillId="0" borderId="0" xfId="42" applyNumberFormat="1" applyFont="1" applyBorder="1" applyAlignment="1" applyProtection="1">
      <alignment horizontal="center" wrapText="1"/>
    </xf>
    <xf numFmtId="49" fontId="32" fillId="0" borderId="0" xfId="42" applyFont="1" applyBorder="1" applyAlignment="1">
      <alignment horizontal="center" wrapText="1"/>
    </xf>
    <xf numFmtId="0" fontId="33" fillId="0" borderId="13" xfId="16" applyNumberFormat="1" applyFont="1" applyBorder="1" applyAlignment="1" applyProtection="1">
      <alignment horizontal="right"/>
    </xf>
    <xf numFmtId="0" fontId="33" fillId="0" borderId="13" xfId="16" applyFont="1" applyBorder="1" applyAlignment="1">
      <alignment horizontal="right"/>
    </xf>
    <xf numFmtId="0" fontId="33" fillId="0" borderId="14" xfId="16" applyFont="1" applyBorder="1" applyAlignment="1">
      <alignment horizontal="right"/>
    </xf>
    <xf numFmtId="0" fontId="19" fillId="4" borderId="1" xfId="7" applyNumberFormat="1" applyFont="1" applyFill="1" applyProtection="1">
      <alignment horizontal="center" vertical="center" wrapText="1"/>
    </xf>
    <xf numFmtId="0" fontId="19" fillId="4" borderId="1" xfId="7" applyFont="1" applyFill="1">
      <alignment horizontal="center" vertical="center" wrapText="1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10" applyNumberFormat="1" applyFont="1" applyBorder="1" applyProtection="1">
      <alignment horizontal="center" vertical="center" wrapText="1"/>
    </xf>
    <xf numFmtId="0" fontId="16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47">
    <cellStyle name="xl22" xfId="7"/>
    <cellStyle name="xl23" xfId="43"/>
    <cellStyle name="xl24" xfId="3"/>
    <cellStyle name="xl25" xfId="8"/>
    <cellStyle name="xl26" xfId="31"/>
    <cellStyle name="xl27" xfId="9"/>
    <cellStyle name="xl28" xfId="10"/>
    <cellStyle name="xl29" xfId="11"/>
    <cellStyle name="xl30" xfId="12"/>
    <cellStyle name="xl31" xfId="13"/>
    <cellStyle name="xl32" xfId="14"/>
    <cellStyle name="xl33" xfId="42"/>
    <cellStyle name="xl34" xfId="15"/>
    <cellStyle name="xl35" xfId="16"/>
    <cellStyle name="xl36" xfId="17"/>
    <cellStyle name="xl37" xfId="36"/>
    <cellStyle name="xl38" xfId="18"/>
    <cellStyle name="xl39" xfId="34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opLeftCell="A58" workbookViewId="0">
      <selection activeCell="A66" sqref="A66:A67"/>
    </sheetView>
  </sheetViews>
  <sheetFormatPr defaultRowHeight="15" outlineLevelRow="3" x14ac:dyDescent="0.25"/>
  <cols>
    <col min="1" max="1" width="73.42578125" style="1" customWidth="1"/>
    <col min="2" max="2" width="28.28515625" style="56" customWidth="1"/>
    <col min="3" max="3" width="15.7109375" style="1" customWidth="1"/>
    <col min="4" max="4" width="20" style="1" customWidth="1"/>
    <col min="5" max="16384" width="9.140625" style="1"/>
  </cols>
  <sheetData>
    <row r="1" spans="1:3" ht="84" customHeight="1" x14ac:dyDescent="0.25">
      <c r="B1" s="150" t="s">
        <v>315</v>
      </c>
      <c r="C1" s="150"/>
    </row>
    <row r="2" spans="1:3" ht="5.25" customHeight="1" x14ac:dyDescent="0.25"/>
    <row r="3" spans="1:3" ht="49.5" customHeight="1" x14ac:dyDescent="0.25">
      <c r="A3" s="149" t="s">
        <v>461</v>
      </c>
      <c r="B3" s="149"/>
      <c r="C3" s="149"/>
    </row>
    <row r="4" spans="1:3" ht="15.75" customHeight="1" x14ac:dyDescent="0.25">
      <c r="B4" s="153" t="s">
        <v>341</v>
      </c>
      <c r="C4" s="153"/>
    </row>
    <row r="5" spans="1:3" x14ac:dyDescent="0.25">
      <c r="A5" s="151" t="s">
        <v>0</v>
      </c>
      <c r="B5" s="152" t="s">
        <v>218</v>
      </c>
      <c r="C5" s="102"/>
    </row>
    <row r="6" spans="1:3" x14ac:dyDescent="0.25">
      <c r="A6" s="151"/>
      <c r="B6" s="152"/>
      <c r="C6" s="103" t="s">
        <v>115</v>
      </c>
    </row>
    <row r="7" spans="1:3" x14ac:dyDescent="0.25">
      <c r="A7" s="104" t="s">
        <v>220</v>
      </c>
      <c r="B7" s="105"/>
      <c r="C7" s="106">
        <f>C9+C55</f>
        <v>94287387.629999995</v>
      </c>
    </row>
    <row r="8" spans="1:3" x14ac:dyDescent="0.25">
      <c r="A8" s="107" t="s">
        <v>219</v>
      </c>
      <c r="B8" s="108"/>
      <c r="C8" s="103"/>
    </row>
    <row r="9" spans="1:3" x14ac:dyDescent="0.25">
      <c r="A9" s="109" t="s">
        <v>221</v>
      </c>
      <c r="B9" s="110" t="s">
        <v>116</v>
      </c>
      <c r="C9" s="112">
        <f>C10+C16+C22+C26+C32+C34+C40+C43+C47+C52</f>
        <v>58416940.949999996</v>
      </c>
    </row>
    <row r="10" spans="1:3" outlineLevel="1" x14ac:dyDescent="0.25">
      <c r="A10" s="109" t="s">
        <v>222</v>
      </c>
      <c r="B10" s="110" t="s">
        <v>117</v>
      </c>
      <c r="C10" s="112">
        <f>C11</f>
        <v>8576933.8000000007</v>
      </c>
    </row>
    <row r="11" spans="1:3" outlineLevel="2" x14ac:dyDescent="0.25">
      <c r="A11" s="109" t="s">
        <v>223</v>
      </c>
      <c r="B11" s="110" t="s">
        <v>118</v>
      </c>
      <c r="C11" s="111">
        <f>C12+C13+C14+C15</f>
        <v>8576933.8000000007</v>
      </c>
    </row>
    <row r="12" spans="1:3" ht="60" outlineLevel="3" x14ac:dyDescent="0.25">
      <c r="A12" s="109" t="s">
        <v>224</v>
      </c>
      <c r="B12" s="110" t="s">
        <v>119</v>
      </c>
      <c r="C12" s="111">
        <f>7316581.94+1798.98+4080.73</f>
        <v>7322461.6500000013</v>
      </c>
    </row>
    <row r="13" spans="1:3" ht="90" outlineLevel="3" x14ac:dyDescent="0.25">
      <c r="A13" s="109" t="s">
        <v>225</v>
      </c>
      <c r="B13" s="110" t="s">
        <v>120</v>
      </c>
      <c r="C13" s="111">
        <f>14128.48+225.44-100</f>
        <v>14253.92</v>
      </c>
    </row>
    <row r="14" spans="1:3" ht="32.25" customHeight="1" outlineLevel="3" x14ac:dyDescent="0.25">
      <c r="A14" s="109" t="s">
        <v>226</v>
      </c>
      <c r="B14" s="110" t="s">
        <v>121</v>
      </c>
      <c r="C14" s="111">
        <f>100255.01+783.65+128.7</f>
        <v>101167.35999999999</v>
      </c>
    </row>
    <row r="15" spans="1:3" ht="32.25" customHeight="1" outlineLevel="3" x14ac:dyDescent="0.25">
      <c r="A15" s="109" t="s">
        <v>316</v>
      </c>
      <c r="B15" s="110">
        <v>1.8210102080011E+19</v>
      </c>
      <c r="C15" s="111">
        <f>1139047.38+3.49</f>
        <v>1139050.8699999999</v>
      </c>
    </row>
    <row r="16" spans="1:3" ht="33.75" customHeight="1" outlineLevel="1" x14ac:dyDescent="0.25">
      <c r="A16" s="109" t="s">
        <v>227</v>
      </c>
      <c r="B16" s="110" t="s">
        <v>122</v>
      </c>
      <c r="C16" s="112">
        <f>C17</f>
        <v>322864.06</v>
      </c>
    </row>
    <row r="17" spans="1:3" ht="30" outlineLevel="2" x14ac:dyDescent="0.25">
      <c r="A17" s="109" t="s">
        <v>228</v>
      </c>
      <c r="B17" s="110" t="s">
        <v>123</v>
      </c>
      <c r="C17" s="111">
        <f>C18+C19+C20+C21</f>
        <v>322864.06</v>
      </c>
    </row>
    <row r="18" spans="1:3" ht="64.5" customHeight="1" outlineLevel="3" x14ac:dyDescent="0.25">
      <c r="A18" s="109" t="s">
        <v>270</v>
      </c>
      <c r="B18" s="110" t="s">
        <v>157</v>
      </c>
      <c r="C18" s="111">
        <v>149053.28</v>
      </c>
    </row>
    <row r="19" spans="1:3" ht="105" customHeight="1" outlineLevel="3" x14ac:dyDescent="0.25">
      <c r="A19" s="109" t="s">
        <v>229</v>
      </c>
      <c r="B19" s="110" t="s">
        <v>158</v>
      </c>
      <c r="C19" s="111">
        <v>1048.25</v>
      </c>
    </row>
    <row r="20" spans="1:3" ht="61.5" customHeight="1" outlineLevel="3" x14ac:dyDescent="0.25">
      <c r="A20" s="109" t="s">
        <v>230</v>
      </c>
      <c r="B20" s="110" t="s">
        <v>159</v>
      </c>
      <c r="C20" s="111">
        <v>198179.94</v>
      </c>
    </row>
    <row r="21" spans="1:3" ht="57.75" customHeight="1" outlineLevel="3" x14ac:dyDescent="0.25">
      <c r="A21" s="109" t="s">
        <v>231</v>
      </c>
      <c r="B21" s="110" t="s">
        <v>160</v>
      </c>
      <c r="C21" s="111">
        <v>-25417.41</v>
      </c>
    </row>
    <row r="22" spans="1:3" outlineLevel="1" x14ac:dyDescent="0.25">
      <c r="A22" s="113" t="s">
        <v>232</v>
      </c>
      <c r="B22" s="110" t="s">
        <v>124</v>
      </c>
      <c r="C22" s="112">
        <f>C23</f>
        <v>17252446.18</v>
      </c>
    </row>
    <row r="23" spans="1:3" ht="30" outlineLevel="2" x14ac:dyDescent="0.25">
      <c r="A23" s="109" t="s">
        <v>233</v>
      </c>
      <c r="B23" s="110" t="s">
        <v>125</v>
      </c>
      <c r="C23" s="111">
        <f>C24+C25</f>
        <v>17252446.18</v>
      </c>
    </row>
    <row r="24" spans="1:3" ht="30" outlineLevel="3" x14ac:dyDescent="0.25">
      <c r="A24" s="109" t="s">
        <v>234</v>
      </c>
      <c r="B24" s="110" t="s">
        <v>126</v>
      </c>
      <c r="C24" s="111">
        <f>14198072.73+488992.25+550-0.14+0.77</f>
        <v>14687615.609999999</v>
      </c>
    </row>
    <row r="25" spans="1:3" ht="33" customHeight="1" outlineLevel="3" x14ac:dyDescent="0.25">
      <c r="A25" s="109" t="s">
        <v>235</v>
      </c>
      <c r="B25" s="110" t="s">
        <v>127</v>
      </c>
      <c r="C25" s="111">
        <f>2558379.66+5350.91+1100</f>
        <v>2564830.5700000003</v>
      </c>
    </row>
    <row r="26" spans="1:3" outlineLevel="1" x14ac:dyDescent="0.25">
      <c r="A26" s="109" t="s">
        <v>236</v>
      </c>
      <c r="B26" s="110" t="s">
        <v>128</v>
      </c>
      <c r="C26" s="112">
        <f>C27+C29</f>
        <v>9849086.379999999</v>
      </c>
    </row>
    <row r="27" spans="1:3" outlineLevel="2" x14ac:dyDescent="0.25">
      <c r="A27" s="109" t="s">
        <v>237</v>
      </c>
      <c r="B27" s="110" t="s">
        <v>129</v>
      </c>
      <c r="C27" s="111">
        <f>C28</f>
        <v>4673778.5199999996</v>
      </c>
    </row>
    <row r="28" spans="1:3" ht="31.5" customHeight="1" outlineLevel="3" x14ac:dyDescent="0.25">
      <c r="A28" s="109" t="s">
        <v>238</v>
      </c>
      <c r="B28" s="110" t="s">
        <v>130</v>
      </c>
      <c r="C28" s="111">
        <v>4673778.5199999996</v>
      </c>
    </row>
    <row r="29" spans="1:3" outlineLevel="2" x14ac:dyDescent="0.25">
      <c r="A29" s="109" t="s">
        <v>239</v>
      </c>
      <c r="B29" s="110" t="s">
        <v>131</v>
      </c>
      <c r="C29" s="111">
        <f>C30+C31</f>
        <v>5175307.8599999994</v>
      </c>
    </row>
    <row r="30" spans="1:3" ht="30" outlineLevel="3" x14ac:dyDescent="0.25">
      <c r="A30" s="109" t="s">
        <v>240</v>
      </c>
      <c r="B30" s="110" t="s">
        <v>132</v>
      </c>
      <c r="C30" s="111">
        <f>4165047.39+77332.87</f>
        <v>4242380.26</v>
      </c>
    </row>
    <row r="31" spans="1:3" ht="30" outlineLevel="3" x14ac:dyDescent="0.25">
      <c r="A31" s="109" t="s">
        <v>241</v>
      </c>
      <c r="B31" s="110" t="s">
        <v>133</v>
      </c>
      <c r="C31" s="111">
        <f>923331.97+10857.63-1262</f>
        <v>932927.6</v>
      </c>
    </row>
    <row r="32" spans="1:3" outlineLevel="1" x14ac:dyDescent="0.25">
      <c r="A32" s="109" t="s">
        <v>242</v>
      </c>
      <c r="B32" s="110" t="s">
        <v>134</v>
      </c>
      <c r="C32" s="112">
        <f>C33</f>
        <v>40510</v>
      </c>
    </row>
    <row r="33" spans="1:3" ht="62.25" customHeight="1" outlineLevel="3" x14ac:dyDescent="0.25">
      <c r="A33" s="109" t="s">
        <v>243</v>
      </c>
      <c r="B33" s="110" t="s">
        <v>135</v>
      </c>
      <c r="C33" s="111">
        <v>40510</v>
      </c>
    </row>
    <row r="34" spans="1:3" ht="31.5" customHeight="1" outlineLevel="1" x14ac:dyDescent="0.25">
      <c r="A34" s="109" t="s">
        <v>244</v>
      </c>
      <c r="B34" s="110" t="s">
        <v>136</v>
      </c>
      <c r="C34" s="112">
        <f>+C35+C36+C37+C38+C39</f>
        <v>5884195.5499999998</v>
      </c>
    </row>
    <row r="35" spans="1:3" ht="58.5" customHeight="1" outlineLevel="3" x14ac:dyDescent="0.25">
      <c r="A35" s="109" t="s">
        <v>245</v>
      </c>
      <c r="B35" s="110" t="s">
        <v>137</v>
      </c>
      <c r="C35" s="111">
        <v>807895.1</v>
      </c>
    </row>
    <row r="36" spans="1:3" ht="75" customHeight="1" outlineLevel="3" x14ac:dyDescent="0.25">
      <c r="A36" s="109" t="s">
        <v>246</v>
      </c>
      <c r="B36" s="110" t="s">
        <v>138</v>
      </c>
      <c r="C36" s="111">
        <v>846252.91</v>
      </c>
    </row>
    <row r="37" spans="1:3" ht="45.75" customHeight="1" outlineLevel="3" x14ac:dyDescent="0.25">
      <c r="A37" s="109" t="s">
        <v>247</v>
      </c>
      <c r="B37" s="110" t="s">
        <v>139</v>
      </c>
      <c r="C37" s="111">
        <v>3750987.57</v>
      </c>
    </row>
    <row r="38" spans="1:3" ht="45" outlineLevel="3" x14ac:dyDescent="0.25">
      <c r="A38" s="109" t="s">
        <v>248</v>
      </c>
      <c r="B38" s="110" t="s">
        <v>140</v>
      </c>
      <c r="C38" s="111">
        <v>252174</v>
      </c>
    </row>
    <row r="39" spans="1:3" ht="61.5" customHeight="1" outlineLevel="3" x14ac:dyDescent="0.25">
      <c r="A39" s="109" t="s">
        <v>249</v>
      </c>
      <c r="B39" s="110" t="s">
        <v>141</v>
      </c>
      <c r="C39" s="111">
        <v>226885.97</v>
      </c>
    </row>
    <row r="40" spans="1:3" ht="30" outlineLevel="1" x14ac:dyDescent="0.25">
      <c r="A40" s="109" t="s">
        <v>250</v>
      </c>
      <c r="B40" s="110" t="s">
        <v>142</v>
      </c>
      <c r="C40" s="112">
        <f>C41+C42</f>
        <v>1359381.33</v>
      </c>
    </row>
    <row r="41" spans="1:3" ht="30" outlineLevel="3" x14ac:dyDescent="0.25">
      <c r="A41" s="109" t="s">
        <v>251</v>
      </c>
      <c r="B41" s="110" t="s">
        <v>151</v>
      </c>
      <c r="C41" s="111">
        <v>1307300</v>
      </c>
    </row>
    <row r="42" spans="1:3" ht="16.5" customHeight="1" outlineLevel="3" x14ac:dyDescent="0.25">
      <c r="A42" s="109" t="s">
        <v>252</v>
      </c>
      <c r="B42" s="110" t="s">
        <v>143</v>
      </c>
      <c r="C42" s="111">
        <v>52081.33</v>
      </c>
    </row>
    <row r="43" spans="1:3" ht="30" outlineLevel="1" x14ac:dyDescent="0.25">
      <c r="A43" s="109" t="s">
        <v>253</v>
      </c>
      <c r="B43" s="110" t="s">
        <v>211</v>
      </c>
      <c r="C43" s="112">
        <f>C44+C45+C46</f>
        <v>14773175.369999999</v>
      </c>
    </row>
    <row r="44" spans="1:3" ht="60" outlineLevel="1" x14ac:dyDescent="0.25">
      <c r="A44" s="109" t="s">
        <v>317</v>
      </c>
      <c r="B44" s="122" t="s">
        <v>318</v>
      </c>
      <c r="C44" s="111">
        <v>10176732.5</v>
      </c>
    </row>
    <row r="45" spans="1:3" ht="45" outlineLevel="3" x14ac:dyDescent="0.25">
      <c r="A45" s="109" t="s">
        <v>254</v>
      </c>
      <c r="B45" s="110" t="s">
        <v>212</v>
      </c>
      <c r="C45" s="111">
        <v>560500.03</v>
      </c>
    </row>
    <row r="46" spans="1:3" ht="45" outlineLevel="3" x14ac:dyDescent="0.25">
      <c r="A46" s="109" t="s">
        <v>319</v>
      </c>
      <c r="B46" s="122" t="s">
        <v>320</v>
      </c>
      <c r="C46" s="111">
        <v>4035942.84</v>
      </c>
    </row>
    <row r="47" spans="1:3" outlineLevel="1" x14ac:dyDescent="0.25">
      <c r="A47" s="109" t="s">
        <v>255</v>
      </c>
      <c r="B47" s="110" t="s">
        <v>144</v>
      </c>
      <c r="C47" s="112">
        <f>C48+C49+C50+C51</f>
        <v>228904.82</v>
      </c>
    </row>
    <row r="48" spans="1:3" ht="45" customHeight="1" outlineLevel="1" x14ac:dyDescent="0.25">
      <c r="A48" s="109" t="s">
        <v>321</v>
      </c>
      <c r="B48" s="122" t="s">
        <v>322</v>
      </c>
      <c r="C48" s="111">
        <v>9000</v>
      </c>
    </row>
    <row r="49" spans="1:4" ht="45" outlineLevel="1" x14ac:dyDescent="0.25">
      <c r="A49" s="109" t="s">
        <v>323</v>
      </c>
      <c r="B49" s="122" t="s">
        <v>324</v>
      </c>
      <c r="C49" s="111">
        <v>50000</v>
      </c>
    </row>
    <row r="50" spans="1:4" ht="62.25" customHeight="1" outlineLevel="3" x14ac:dyDescent="0.25">
      <c r="A50" s="109" t="s">
        <v>256</v>
      </c>
      <c r="B50" s="110" t="s">
        <v>213</v>
      </c>
      <c r="C50" s="111">
        <v>12166.72</v>
      </c>
    </row>
    <row r="51" spans="1:4" ht="120.75" customHeight="1" outlineLevel="3" x14ac:dyDescent="0.25">
      <c r="A51" s="109" t="s">
        <v>257</v>
      </c>
      <c r="B51" s="110" t="s">
        <v>214</v>
      </c>
      <c r="C51" s="111">
        <v>157738.1</v>
      </c>
    </row>
    <row r="52" spans="1:4" outlineLevel="1" x14ac:dyDescent="0.25">
      <c r="A52" s="109" t="s">
        <v>258</v>
      </c>
      <c r="B52" s="110" t="s">
        <v>145</v>
      </c>
      <c r="C52" s="112">
        <f>C53+C54</f>
        <v>129443.46</v>
      </c>
    </row>
    <row r="53" spans="1:4" outlineLevel="3" x14ac:dyDescent="0.25">
      <c r="A53" s="109" t="s">
        <v>259</v>
      </c>
      <c r="B53" s="110" t="s">
        <v>146</v>
      </c>
      <c r="C53" s="111">
        <v>6592.46</v>
      </c>
    </row>
    <row r="54" spans="1:4" outlineLevel="3" x14ac:dyDescent="0.25">
      <c r="A54" s="109" t="s">
        <v>325</v>
      </c>
      <c r="B54" s="122" t="s">
        <v>326</v>
      </c>
      <c r="C54" s="111">
        <v>122851</v>
      </c>
    </row>
    <row r="55" spans="1:4" x14ac:dyDescent="0.25">
      <c r="A55" s="109" t="s">
        <v>260</v>
      </c>
      <c r="B55" s="110" t="s">
        <v>147</v>
      </c>
      <c r="C55" s="111">
        <f>C56+C68+C71</f>
        <v>35870446.68</v>
      </c>
    </row>
    <row r="56" spans="1:4" ht="33.75" customHeight="1" outlineLevel="1" x14ac:dyDescent="0.25">
      <c r="A56" s="109" t="s">
        <v>261</v>
      </c>
      <c r="B56" s="110" t="s">
        <v>215</v>
      </c>
      <c r="C56" s="111">
        <f>C57+C58+C59+C60+C61+C62+C63+C64+C65+C66+C67</f>
        <v>35536163.280000001</v>
      </c>
    </row>
    <row r="57" spans="1:4" ht="29.25" customHeight="1" outlineLevel="3" x14ac:dyDescent="0.25">
      <c r="A57" s="109" t="s">
        <v>262</v>
      </c>
      <c r="B57" s="110" t="s">
        <v>161</v>
      </c>
      <c r="C57" s="111">
        <v>12494176</v>
      </c>
      <c r="D57" s="101"/>
    </row>
    <row r="58" spans="1:4" ht="29.25" customHeight="1" outlineLevel="3" x14ac:dyDescent="0.25">
      <c r="A58" s="109" t="s">
        <v>263</v>
      </c>
      <c r="B58" s="110" t="s">
        <v>216</v>
      </c>
      <c r="C58" s="111">
        <v>606901.05000000005</v>
      </c>
    </row>
    <row r="59" spans="1:4" ht="34.5" customHeight="1" outlineLevel="3" x14ac:dyDescent="0.25">
      <c r="A59" s="109" t="s">
        <v>327</v>
      </c>
      <c r="B59" s="122" t="s">
        <v>328</v>
      </c>
      <c r="C59" s="111">
        <v>450000</v>
      </c>
    </row>
    <row r="60" spans="1:4" ht="29.25" customHeight="1" outlineLevel="3" x14ac:dyDescent="0.25">
      <c r="A60" s="109" t="s">
        <v>264</v>
      </c>
      <c r="B60" s="122" t="s">
        <v>162</v>
      </c>
      <c r="C60" s="126">
        <v>6996667.9400000004</v>
      </c>
    </row>
    <row r="61" spans="1:4" s="124" customFormat="1" ht="44.25" customHeight="1" outlineLevel="3" x14ac:dyDescent="0.25">
      <c r="A61" s="123" t="s">
        <v>168</v>
      </c>
      <c r="B61" s="122" t="s">
        <v>163</v>
      </c>
      <c r="C61" s="111">
        <v>2008501.99</v>
      </c>
    </row>
    <row r="62" spans="1:4" s="124" customFormat="1" ht="44.25" customHeight="1" outlineLevel="3" x14ac:dyDescent="0.25">
      <c r="A62" s="123" t="s">
        <v>329</v>
      </c>
      <c r="B62" s="122" t="s">
        <v>330</v>
      </c>
      <c r="C62" s="111">
        <v>195142.5</v>
      </c>
    </row>
    <row r="63" spans="1:4" ht="45" outlineLevel="3" x14ac:dyDescent="0.25">
      <c r="A63" s="109" t="s">
        <v>331</v>
      </c>
      <c r="B63" s="122" t="s">
        <v>332</v>
      </c>
      <c r="C63" s="111">
        <v>978573.8</v>
      </c>
    </row>
    <row r="64" spans="1:4" ht="30" outlineLevel="3" x14ac:dyDescent="0.25">
      <c r="A64" s="109" t="s">
        <v>265</v>
      </c>
      <c r="B64" s="110" t="s">
        <v>164</v>
      </c>
      <c r="C64" s="111">
        <v>790200</v>
      </c>
    </row>
    <row r="65" spans="1:3" ht="60.75" customHeight="1" outlineLevel="3" x14ac:dyDescent="0.25">
      <c r="A65" s="109" t="s">
        <v>266</v>
      </c>
      <c r="B65" s="110" t="s">
        <v>165</v>
      </c>
      <c r="C65" s="111">
        <v>1672750</v>
      </c>
    </row>
    <row r="66" spans="1:3" ht="30" outlineLevel="3" x14ac:dyDescent="0.25">
      <c r="A66" s="109" t="s">
        <v>333</v>
      </c>
      <c r="B66" s="122" t="s">
        <v>334</v>
      </c>
      <c r="C66" s="111">
        <v>1000000</v>
      </c>
    </row>
    <row r="67" spans="1:3" ht="45" outlineLevel="3" x14ac:dyDescent="0.25">
      <c r="A67" s="109" t="s">
        <v>267</v>
      </c>
      <c r="B67" s="122" t="s">
        <v>217</v>
      </c>
      <c r="C67" s="111">
        <v>8343250</v>
      </c>
    </row>
    <row r="68" spans="1:3" outlineLevel="1" x14ac:dyDescent="0.25">
      <c r="A68" s="109" t="s">
        <v>268</v>
      </c>
      <c r="B68" s="110" t="s">
        <v>148</v>
      </c>
      <c r="C68" s="111">
        <f>C69+C70</f>
        <v>496809.33</v>
      </c>
    </row>
    <row r="69" spans="1:3" outlineLevel="3" x14ac:dyDescent="0.25">
      <c r="A69" s="109" t="s">
        <v>269</v>
      </c>
      <c r="B69" s="110" t="s">
        <v>166</v>
      </c>
      <c r="C69" s="111">
        <v>419896</v>
      </c>
    </row>
    <row r="70" spans="1:3" ht="60" x14ac:dyDescent="0.25">
      <c r="A70" s="109" t="s">
        <v>335</v>
      </c>
      <c r="B70" s="110" t="s">
        <v>336</v>
      </c>
      <c r="C70" s="111">
        <v>76913.33</v>
      </c>
    </row>
    <row r="71" spans="1:3" ht="30" x14ac:dyDescent="0.25">
      <c r="A71" s="125" t="s">
        <v>337</v>
      </c>
      <c r="B71" s="122" t="s">
        <v>340</v>
      </c>
      <c r="C71" s="111">
        <f>C72</f>
        <v>-162525.93</v>
      </c>
    </row>
    <row r="72" spans="1:3" ht="45" x14ac:dyDescent="0.25">
      <c r="A72" s="109" t="s">
        <v>338</v>
      </c>
      <c r="B72" s="122" t="s">
        <v>339</v>
      </c>
      <c r="C72" s="111">
        <v>-162525.93</v>
      </c>
    </row>
  </sheetData>
  <mergeCells count="5">
    <mergeCell ref="A3:C3"/>
    <mergeCell ref="B1:C1"/>
    <mergeCell ref="A5:A6"/>
    <mergeCell ref="B5:B6"/>
    <mergeCell ref="B4:C4"/>
  </mergeCells>
  <pageMargins left="0.59055118110236227" right="0.51181102362204722" top="0.55118110236220474" bottom="0.39370078740157483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topLeftCell="A163" zoomScaleNormal="100" workbookViewId="0">
      <selection activeCell="M8" sqref="M8"/>
    </sheetView>
  </sheetViews>
  <sheetFormatPr defaultRowHeight="15.75" outlineLevelRow="4" x14ac:dyDescent="0.25"/>
  <cols>
    <col min="1" max="1" width="47.7109375" style="65" customWidth="1"/>
    <col min="2" max="3" width="7.7109375" style="65" customWidth="1"/>
    <col min="4" max="4" width="12" style="65" customWidth="1"/>
    <col min="5" max="5" width="7.7109375" style="65" customWidth="1"/>
    <col min="6" max="6" width="9.5703125" style="65" customWidth="1"/>
    <col min="7" max="7" width="19.42578125" style="65" customWidth="1"/>
    <col min="8" max="8" width="17.7109375" style="65" customWidth="1"/>
    <col min="9" max="9" width="19.5703125" style="65" customWidth="1"/>
    <col min="10" max="10" width="12.42578125" style="65" bestFit="1" customWidth="1"/>
    <col min="11" max="16384" width="9.140625" style="65"/>
  </cols>
  <sheetData>
    <row r="1" spans="1:10" ht="66.75" customHeight="1" x14ac:dyDescent="0.25">
      <c r="E1" s="160" t="s">
        <v>462</v>
      </c>
      <c r="F1" s="160"/>
      <c r="G1" s="160"/>
      <c r="H1" s="160"/>
    </row>
    <row r="2" spans="1:10" ht="15.95" customHeight="1" x14ac:dyDescent="0.3">
      <c r="A2" s="161" t="s">
        <v>460</v>
      </c>
      <c r="B2" s="162"/>
      <c r="C2" s="162"/>
      <c r="D2" s="162"/>
      <c r="E2" s="162"/>
      <c r="F2" s="162"/>
      <c r="G2" s="162"/>
      <c r="H2" s="162"/>
      <c r="I2" s="127"/>
    </row>
    <row r="3" spans="1:10" ht="12.75" customHeight="1" x14ac:dyDescent="0.25">
      <c r="A3" s="163" t="s">
        <v>341</v>
      </c>
      <c r="B3" s="164"/>
      <c r="C3" s="164"/>
      <c r="D3" s="164"/>
      <c r="E3" s="164"/>
      <c r="F3" s="164"/>
      <c r="G3" s="164"/>
      <c r="H3" s="165"/>
      <c r="I3" s="128"/>
    </row>
    <row r="4" spans="1:10" ht="38.25" customHeight="1" x14ac:dyDescent="0.25">
      <c r="A4" s="156" t="s">
        <v>0</v>
      </c>
      <c r="B4" s="158" t="s">
        <v>342</v>
      </c>
      <c r="C4" s="156" t="s">
        <v>343</v>
      </c>
      <c r="D4" s="156" t="s">
        <v>1</v>
      </c>
      <c r="E4" s="156" t="s">
        <v>2</v>
      </c>
      <c r="F4" s="156" t="s">
        <v>344</v>
      </c>
      <c r="G4" s="156" t="s">
        <v>420</v>
      </c>
      <c r="H4" s="156" t="s">
        <v>74</v>
      </c>
      <c r="I4" s="127"/>
    </row>
    <row r="5" spans="1:10" ht="56.25" customHeight="1" x14ac:dyDescent="0.25">
      <c r="A5" s="157"/>
      <c r="B5" s="159"/>
      <c r="C5" s="157"/>
      <c r="D5" s="157"/>
      <c r="E5" s="157"/>
      <c r="F5" s="157"/>
      <c r="G5" s="157"/>
      <c r="H5" s="157"/>
      <c r="I5" s="127"/>
    </row>
    <row r="6" spans="1:10" ht="31.5" x14ac:dyDescent="0.25">
      <c r="A6" s="129" t="s">
        <v>421</v>
      </c>
      <c r="B6" s="130" t="s">
        <v>345</v>
      </c>
      <c r="C6" s="130" t="s">
        <v>346</v>
      </c>
      <c r="D6" s="130" t="s">
        <v>347</v>
      </c>
      <c r="E6" s="130" t="s">
        <v>345</v>
      </c>
      <c r="F6" s="130" t="s">
        <v>345</v>
      </c>
      <c r="G6" s="131">
        <v>63237083.289999999</v>
      </c>
      <c r="H6" s="131">
        <v>62713222.140000001</v>
      </c>
      <c r="I6" s="127"/>
    </row>
    <row r="7" spans="1:10" ht="15.75" customHeight="1" outlineLevel="1" x14ac:dyDescent="0.25">
      <c r="A7" s="129" t="s">
        <v>422</v>
      </c>
      <c r="B7" s="130" t="s">
        <v>345</v>
      </c>
      <c r="C7" s="130" t="s">
        <v>348</v>
      </c>
      <c r="D7" s="130" t="s">
        <v>347</v>
      </c>
      <c r="E7" s="130" t="s">
        <v>345</v>
      </c>
      <c r="F7" s="130" t="s">
        <v>345</v>
      </c>
      <c r="G7" s="131">
        <v>18721595.890000001</v>
      </c>
      <c r="H7" s="131">
        <v>18719160.940000001</v>
      </c>
      <c r="I7" s="127"/>
    </row>
    <row r="8" spans="1:10" ht="63" customHeight="1" outlineLevel="2" x14ac:dyDescent="0.25">
      <c r="A8" s="129" t="s">
        <v>273</v>
      </c>
      <c r="B8" s="130" t="s">
        <v>345</v>
      </c>
      <c r="C8" s="130" t="s">
        <v>349</v>
      </c>
      <c r="D8" s="130" t="s">
        <v>347</v>
      </c>
      <c r="E8" s="130" t="s">
        <v>345</v>
      </c>
      <c r="F8" s="130" t="s">
        <v>345</v>
      </c>
      <c r="G8" s="131">
        <v>88126.8</v>
      </c>
      <c r="H8" s="131">
        <v>88126.8</v>
      </c>
      <c r="I8" s="132"/>
      <c r="J8" s="71"/>
    </row>
    <row r="9" spans="1:10" outlineLevel="3" x14ac:dyDescent="0.25">
      <c r="A9" s="134" t="s">
        <v>274</v>
      </c>
      <c r="B9" s="130" t="s">
        <v>345</v>
      </c>
      <c r="C9" s="130" t="s">
        <v>349</v>
      </c>
      <c r="D9" s="130" t="s">
        <v>3</v>
      </c>
      <c r="E9" s="130" t="s">
        <v>345</v>
      </c>
      <c r="F9" s="130" t="s">
        <v>345</v>
      </c>
      <c r="G9" s="131">
        <v>88126.8</v>
      </c>
      <c r="H9" s="131">
        <v>88126.8</v>
      </c>
      <c r="I9" s="127"/>
    </row>
    <row r="10" spans="1:10" outlineLevel="4" x14ac:dyDescent="0.25">
      <c r="A10" s="134" t="s">
        <v>423</v>
      </c>
      <c r="B10" s="130" t="s">
        <v>4</v>
      </c>
      <c r="C10" s="130" t="s">
        <v>349</v>
      </c>
      <c r="D10" s="130" t="s">
        <v>3</v>
      </c>
      <c r="E10" s="130" t="s">
        <v>350</v>
      </c>
      <c r="F10" s="130" t="s">
        <v>351</v>
      </c>
      <c r="G10" s="133">
        <v>62000</v>
      </c>
      <c r="H10" s="133">
        <v>62000</v>
      </c>
      <c r="I10" s="127"/>
    </row>
    <row r="11" spans="1:10" ht="16.5" customHeight="1" outlineLevel="4" x14ac:dyDescent="0.25">
      <c r="A11" s="134" t="s">
        <v>424</v>
      </c>
      <c r="B11" s="130" t="s">
        <v>4</v>
      </c>
      <c r="C11" s="130" t="s">
        <v>349</v>
      </c>
      <c r="D11" s="130" t="s">
        <v>3</v>
      </c>
      <c r="E11" s="130" t="s">
        <v>352</v>
      </c>
      <c r="F11" s="130" t="s">
        <v>353</v>
      </c>
      <c r="G11" s="133">
        <v>18724</v>
      </c>
      <c r="H11" s="133">
        <v>18724</v>
      </c>
      <c r="I11" s="127"/>
    </row>
    <row r="12" spans="1:10" outlineLevel="4" x14ac:dyDescent="0.25">
      <c r="A12" s="134" t="s">
        <v>426</v>
      </c>
      <c r="B12" s="130" t="s">
        <v>4</v>
      </c>
      <c r="C12" s="130" t="s">
        <v>349</v>
      </c>
      <c r="D12" s="130" t="s">
        <v>3</v>
      </c>
      <c r="E12" s="130" t="s">
        <v>354</v>
      </c>
      <c r="F12" s="130" t="s">
        <v>355</v>
      </c>
      <c r="G12" s="133">
        <v>3500</v>
      </c>
      <c r="H12" s="133">
        <v>3500</v>
      </c>
      <c r="I12" s="127"/>
    </row>
    <row r="13" spans="1:10" ht="31.5" outlineLevel="4" x14ac:dyDescent="0.25">
      <c r="A13" s="134" t="s">
        <v>425</v>
      </c>
      <c r="B13" s="130" t="s">
        <v>4</v>
      </c>
      <c r="C13" s="130" t="s">
        <v>349</v>
      </c>
      <c r="D13" s="130" t="s">
        <v>3</v>
      </c>
      <c r="E13" s="130" t="s">
        <v>354</v>
      </c>
      <c r="F13" s="130" t="s">
        <v>356</v>
      </c>
      <c r="G13" s="133">
        <v>3902.8</v>
      </c>
      <c r="H13" s="133">
        <v>3902.8</v>
      </c>
      <c r="I13" s="127"/>
    </row>
    <row r="14" spans="1:10" ht="77.25" customHeight="1" outlineLevel="2" x14ac:dyDescent="0.25">
      <c r="A14" s="129" t="s">
        <v>41</v>
      </c>
      <c r="B14" s="130" t="s">
        <v>345</v>
      </c>
      <c r="C14" s="130" t="s">
        <v>357</v>
      </c>
      <c r="D14" s="130" t="s">
        <v>347</v>
      </c>
      <c r="E14" s="130" t="s">
        <v>345</v>
      </c>
      <c r="F14" s="130" t="s">
        <v>345</v>
      </c>
      <c r="G14" s="131">
        <v>13489701.960000001</v>
      </c>
      <c r="H14" s="131">
        <v>13489701.960000001</v>
      </c>
      <c r="I14" s="127"/>
    </row>
    <row r="15" spans="1:10" outlineLevel="3" x14ac:dyDescent="0.25">
      <c r="A15" s="129" t="s">
        <v>274</v>
      </c>
      <c r="B15" s="130" t="s">
        <v>345</v>
      </c>
      <c r="C15" s="130" t="s">
        <v>357</v>
      </c>
      <c r="D15" s="130" t="s">
        <v>5</v>
      </c>
      <c r="E15" s="130" t="s">
        <v>345</v>
      </c>
      <c r="F15" s="130" t="s">
        <v>345</v>
      </c>
      <c r="G15" s="131">
        <v>12664674.58</v>
      </c>
      <c r="H15" s="131">
        <v>12664674.58</v>
      </c>
      <c r="I15" s="127"/>
    </row>
    <row r="16" spans="1:10" outlineLevel="4" x14ac:dyDescent="0.25">
      <c r="A16" s="134" t="s">
        <v>423</v>
      </c>
      <c r="B16" s="130" t="s">
        <v>4</v>
      </c>
      <c r="C16" s="130" t="s">
        <v>357</v>
      </c>
      <c r="D16" s="130" t="s">
        <v>5</v>
      </c>
      <c r="E16" s="130" t="s">
        <v>350</v>
      </c>
      <c r="F16" s="130" t="s">
        <v>351</v>
      </c>
      <c r="G16" s="133">
        <v>8428887.9399999995</v>
      </c>
      <c r="H16" s="133">
        <v>8428887.9399999995</v>
      </c>
      <c r="I16" s="127"/>
    </row>
    <row r="17" spans="1:9" ht="31.5" outlineLevel="4" x14ac:dyDescent="0.25">
      <c r="A17" s="134" t="s">
        <v>427</v>
      </c>
      <c r="B17" s="130" t="s">
        <v>4</v>
      </c>
      <c r="C17" s="130" t="s">
        <v>357</v>
      </c>
      <c r="D17" s="130" t="s">
        <v>5</v>
      </c>
      <c r="E17" s="130" t="s">
        <v>350</v>
      </c>
      <c r="F17" s="130" t="s">
        <v>358</v>
      </c>
      <c r="G17" s="133">
        <v>56351.64</v>
      </c>
      <c r="H17" s="133">
        <v>56351.64</v>
      </c>
      <c r="I17" s="127"/>
    </row>
    <row r="18" spans="1:9" outlineLevel="4" x14ac:dyDescent="0.25">
      <c r="A18" s="134" t="s">
        <v>424</v>
      </c>
      <c r="B18" s="130" t="s">
        <v>4</v>
      </c>
      <c r="C18" s="130" t="s">
        <v>357</v>
      </c>
      <c r="D18" s="130" t="s">
        <v>5</v>
      </c>
      <c r="E18" s="130" t="s">
        <v>352</v>
      </c>
      <c r="F18" s="130" t="s">
        <v>353</v>
      </c>
      <c r="G18" s="133">
        <v>2545524.09</v>
      </c>
      <c r="H18" s="133">
        <v>2545524.09</v>
      </c>
      <c r="I18" s="127"/>
    </row>
    <row r="19" spans="1:9" outlineLevel="4" x14ac:dyDescent="0.25">
      <c r="A19" s="134" t="s">
        <v>428</v>
      </c>
      <c r="B19" s="130" t="s">
        <v>4</v>
      </c>
      <c r="C19" s="130" t="s">
        <v>357</v>
      </c>
      <c r="D19" s="130" t="s">
        <v>5</v>
      </c>
      <c r="E19" s="130" t="s">
        <v>354</v>
      </c>
      <c r="F19" s="130" t="s">
        <v>359</v>
      </c>
      <c r="G19" s="133">
        <v>117895.89</v>
      </c>
      <c r="H19" s="133">
        <v>117895.89</v>
      </c>
      <c r="I19" s="127"/>
    </row>
    <row r="20" spans="1:9" outlineLevel="4" x14ac:dyDescent="0.25">
      <c r="A20" s="134" t="s">
        <v>429</v>
      </c>
      <c r="B20" s="130" t="s">
        <v>4</v>
      </c>
      <c r="C20" s="130" t="s">
        <v>357</v>
      </c>
      <c r="D20" s="130" t="s">
        <v>5</v>
      </c>
      <c r="E20" s="130" t="s">
        <v>354</v>
      </c>
      <c r="F20" s="130" t="s">
        <v>360</v>
      </c>
      <c r="G20" s="133">
        <v>531997.34</v>
      </c>
      <c r="H20" s="133">
        <v>531997.34</v>
      </c>
      <c r="I20" s="127"/>
    </row>
    <row r="21" spans="1:9" outlineLevel="4" x14ac:dyDescent="0.25">
      <c r="A21" s="134" t="s">
        <v>430</v>
      </c>
      <c r="B21" s="130" t="s">
        <v>4</v>
      </c>
      <c r="C21" s="130" t="s">
        <v>357</v>
      </c>
      <c r="D21" s="130" t="s">
        <v>5</v>
      </c>
      <c r="E21" s="130" t="s">
        <v>354</v>
      </c>
      <c r="F21" s="130" t="s">
        <v>361</v>
      </c>
      <c r="G21" s="133">
        <v>21684.32</v>
      </c>
      <c r="H21" s="133">
        <v>21684.32</v>
      </c>
      <c r="I21" s="127"/>
    </row>
    <row r="22" spans="1:9" outlineLevel="4" x14ac:dyDescent="0.25">
      <c r="A22" s="134" t="s">
        <v>431</v>
      </c>
      <c r="B22" s="130" t="s">
        <v>4</v>
      </c>
      <c r="C22" s="130" t="s">
        <v>357</v>
      </c>
      <c r="D22" s="130" t="s">
        <v>5</v>
      </c>
      <c r="E22" s="130" t="s">
        <v>354</v>
      </c>
      <c r="F22" s="130" t="s">
        <v>362</v>
      </c>
      <c r="G22" s="133">
        <v>84683.27</v>
      </c>
      <c r="H22" s="133">
        <v>84683.27</v>
      </c>
      <c r="I22" s="127"/>
    </row>
    <row r="23" spans="1:9" outlineLevel="4" x14ac:dyDescent="0.25">
      <c r="A23" s="134" t="s">
        <v>426</v>
      </c>
      <c r="B23" s="130" t="s">
        <v>4</v>
      </c>
      <c r="C23" s="130" t="s">
        <v>357</v>
      </c>
      <c r="D23" s="130" t="s">
        <v>5</v>
      </c>
      <c r="E23" s="130" t="s">
        <v>354</v>
      </c>
      <c r="F23" s="130" t="s">
        <v>355</v>
      </c>
      <c r="G23" s="133">
        <v>274196</v>
      </c>
      <c r="H23" s="133">
        <v>274196</v>
      </c>
      <c r="I23" s="127"/>
    </row>
    <row r="24" spans="1:9" outlineLevel="4" x14ac:dyDescent="0.25">
      <c r="A24" s="134" t="s">
        <v>432</v>
      </c>
      <c r="B24" s="130" t="s">
        <v>4</v>
      </c>
      <c r="C24" s="130" t="s">
        <v>357</v>
      </c>
      <c r="D24" s="130" t="s">
        <v>5</v>
      </c>
      <c r="E24" s="130" t="s">
        <v>354</v>
      </c>
      <c r="F24" s="130" t="s">
        <v>271</v>
      </c>
      <c r="G24" s="133">
        <v>74350</v>
      </c>
      <c r="H24" s="133">
        <v>74350</v>
      </c>
      <c r="I24" s="127"/>
    </row>
    <row r="25" spans="1:9" ht="31.5" outlineLevel="4" x14ac:dyDescent="0.25">
      <c r="A25" s="134" t="s">
        <v>425</v>
      </c>
      <c r="B25" s="130" t="s">
        <v>4</v>
      </c>
      <c r="C25" s="130" t="s">
        <v>357</v>
      </c>
      <c r="D25" s="130" t="s">
        <v>5</v>
      </c>
      <c r="E25" s="130" t="s">
        <v>354</v>
      </c>
      <c r="F25" s="130" t="s">
        <v>356</v>
      </c>
      <c r="G25" s="133">
        <v>216862.12</v>
      </c>
      <c r="H25" s="133">
        <v>216862.12</v>
      </c>
      <c r="I25" s="127"/>
    </row>
    <row r="26" spans="1:9" outlineLevel="4" x14ac:dyDescent="0.25">
      <c r="A26" s="134" t="s">
        <v>430</v>
      </c>
      <c r="B26" s="130" t="s">
        <v>4</v>
      </c>
      <c r="C26" s="130" t="s">
        <v>357</v>
      </c>
      <c r="D26" s="130" t="s">
        <v>5</v>
      </c>
      <c r="E26" s="130" t="s">
        <v>363</v>
      </c>
      <c r="F26" s="130" t="s">
        <v>361</v>
      </c>
      <c r="G26" s="133">
        <v>312241.96999999997</v>
      </c>
      <c r="H26" s="133">
        <v>312241.96999999997</v>
      </c>
      <c r="I26" s="127"/>
    </row>
    <row r="27" spans="1:9" ht="51" customHeight="1" outlineLevel="3" x14ac:dyDescent="0.25">
      <c r="A27" s="129" t="s">
        <v>312</v>
      </c>
      <c r="B27" s="130" t="s">
        <v>345</v>
      </c>
      <c r="C27" s="130" t="s">
        <v>357</v>
      </c>
      <c r="D27" s="130" t="s">
        <v>6</v>
      </c>
      <c r="E27" s="130" t="s">
        <v>345</v>
      </c>
      <c r="F27" s="130" t="s">
        <v>345</v>
      </c>
      <c r="G27" s="131">
        <v>825027.38</v>
      </c>
      <c r="H27" s="131">
        <v>825027.38</v>
      </c>
      <c r="I27" s="127"/>
    </row>
    <row r="28" spans="1:9" outlineLevel="4" x14ac:dyDescent="0.25">
      <c r="A28" s="134" t="s">
        <v>423</v>
      </c>
      <c r="B28" s="130" t="s">
        <v>4</v>
      </c>
      <c r="C28" s="130" t="s">
        <v>357</v>
      </c>
      <c r="D28" s="130" t="s">
        <v>6</v>
      </c>
      <c r="E28" s="130" t="s">
        <v>350</v>
      </c>
      <c r="F28" s="130" t="s">
        <v>351</v>
      </c>
      <c r="G28" s="133">
        <v>635276.66</v>
      </c>
      <c r="H28" s="133">
        <v>635276.66</v>
      </c>
      <c r="I28" s="127"/>
    </row>
    <row r="29" spans="1:9" ht="31.5" outlineLevel="4" x14ac:dyDescent="0.25">
      <c r="A29" s="134" t="s">
        <v>427</v>
      </c>
      <c r="B29" s="130" t="s">
        <v>4</v>
      </c>
      <c r="C29" s="130" t="s">
        <v>357</v>
      </c>
      <c r="D29" s="130" t="s">
        <v>6</v>
      </c>
      <c r="E29" s="130" t="s">
        <v>350</v>
      </c>
      <c r="F29" s="130" t="s">
        <v>358</v>
      </c>
      <c r="G29" s="133">
        <v>1237.95</v>
      </c>
      <c r="H29" s="133">
        <v>1237.95</v>
      </c>
      <c r="I29" s="127"/>
    </row>
    <row r="30" spans="1:9" outlineLevel="4" x14ac:dyDescent="0.25">
      <c r="A30" s="134" t="s">
        <v>424</v>
      </c>
      <c r="B30" s="130" t="s">
        <v>4</v>
      </c>
      <c r="C30" s="130" t="s">
        <v>357</v>
      </c>
      <c r="D30" s="130" t="s">
        <v>6</v>
      </c>
      <c r="E30" s="130" t="s">
        <v>352</v>
      </c>
      <c r="F30" s="130" t="s">
        <v>353</v>
      </c>
      <c r="G30" s="133">
        <v>188512.77</v>
      </c>
      <c r="H30" s="133">
        <v>188512.77</v>
      </c>
      <c r="I30" s="127"/>
    </row>
    <row r="31" spans="1:9" ht="31.5" outlineLevel="2" x14ac:dyDescent="0.25">
      <c r="A31" s="129" t="s">
        <v>277</v>
      </c>
      <c r="B31" s="130" t="s">
        <v>345</v>
      </c>
      <c r="C31" s="130" t="s">
        <v>364</v>
      </c>
      <c r="D31" s="130" t="s">
        <v>347</v>
      </c>
      <c r="E31" s="130" t="s">
        <v>345</v>
      </c>
      <c r="F31" s="130" t="s">
        <v>345</v>
      </c>
      <c r="G31" s="131">
        <v>38250</v>
      </c>
      <c r="H31" s="131">
        <v>38250</v>
      </c>
      <c r="I31" s="127"/>
    </row>
    <row r="32" spans="1:9" ht="47.25" outlineLevel="3" x14ac:dyDescent="0.25">
      <c r="A32" s="134" t="s">
        <v>298</v>
      </c>
      <c r="B32" s="130" t="s">
        <v>345</v>
      </c>
      <c r="C32" s="130" t="s">
        <v>364</v>
      </c>
      <c r="D32" s="130" t="s">
        <v>365</v>
      </c>
      <c r="E32" s="130" t="s">
        <v>345</v>
      </c>
      <c r="F32" s="130" t="s">
        <v>345</v>
      </c>
      <c r="G32" s="131">
        <v>38250</v>
      </c>
      <c r="H32" s="131">
        <v>38250</v>
      </c>
      <c r="I32" s="127"/>
    </row>
    <row r="33" spans="1:9" outlineLevel="4" x14ac:dyDescent="0.25">
      <c r="A33" s="134" t="s">
        <v>433</v>
      </c>
      <c r="B33" s="130" t="s">
        <v>4</v>
      </c>
      <c r="C33" s="130" t="s">
        <v>364</v>
      </c>
      <c r="D33" s="130" t="s">
        <v>365</v>
      </c>
      <c r="E33" s="130" t="s">
        <v>354</v>
      </c>
      <c r="F33" s="130" t="s">
        <v>366</v>
      </c>
      <c r="G33" s="133">
        <v>38250</v>
      </c>
      <c r="H33" s="133">
        <v>38250</v>
      </c>
      <c r="I33" s="127"/>
    </row>
    <row r="34" spans="1:9" outlineLevel="2" x14ac:dyDescent="0.25">
      <c r="A34" s="129" t="s">
        <v>43</v>
      </c>
      <c r="B34" s="130" t="s">
        <v>345</v>
      </c>
      <c r="C34" s="130" t="s">
        <v>367</v>
      </c>
      <c r="D34" s="130" t="s">
        <v>347</v>
      </c>
      <c r="E34" s="130" t="s">
        <v>345</v>
      </c>
      <c r="F34" s="130" t="s">
        <v>345</v>
      </c>
      <c r="G34" s="131">
        <v>5105517.13</v>
      </c>
      <c r="H34" s="131">
        <v>5103082.18</v>
      </c>
      <c r="I34" s="127"/>
    </row>
    <row r="35" spans="1:9" ht="63" outlineLevel="3" x14ac:dyDescent="0.25">
      <c r="A35" s="129" t="s">
        <v>279</v>
      </c>
      <c r="B35" s="130" t="s">
        <v>345</v>
      </c>
      <c r="C35" s="130" t="s">
        <v>367</v>
      </c>
      <c r="D35" s="130" t="s">
        <v>7</v>
      </c>
      <c r="E35" s="130" t="s">
        <v>345</v>
      </c>
      <c r="F35" s="130" t="s">
        <v>345</v>
      </c>
      <c r="G35" s="131">
        <v>2846799.21</v>
      </c>
      <c r="H35" s="131">
        <v>2846799.21</v>
      </c>
      <c r="I35" s="127"/>
    </row>
    <row r="36" spans="1:9" ht="31.5" outlineLevel="4" x14ac:dyDescent="0.25">
      <c r="A36" s="134" t="s">
        <v>434</v>
      </c>
      <c r="B36" s="130" t="s">
        <v>4</v>
      </c>
      <c r="C36" s="130" t="s">
        <v>367</v>
      </c>
      <c r="D36" s="130" t="s">
        <v>7</v>
      </c>
      <c r="E36" s="130" t="s">
        <v>368</v>
      </c>
      <c r="F36" s="130" t="s">
        <v>369</v>
      </c>
      <c r="G36" s="133">
        <v>1000</v>
      </c>
      <c r="H36" s="133">
        <v>1000</v>
      </c>
      <c r="I36" s="127"/>
    </row>
    <row r="37" spans="1:9" outlineLevel="4" x14ac:dyDescent="0.25">
      <c r="A37" s="134" t="s">
        <v>426</v>
      </c>
      <c r="B37" s="130" t="s">
        <v>4</v>
      </c>
      <c r="C37" s="130" t="s">
        <v>367</v>
      </c>
      <c r="D37" s="130" t="s">
        <v>7</v>
      </c>
      <c r="E37" s="130" t="s">
        <v>368</v>
      </c>
      <c r="F37" s="130" t="s">
        <v>355</v>
      </c>
      <c r="G37" s="133">
        <v>3585</v>
      </c>
      <c r="H37" s="133">
        <v>3585</v>
      </c>
      <c r="I37" s="127"/>
    </row>
    <row r="38" spans="1:9" outlineLevel="4" x14ac:dyDescent="0.25">
      <c r="A38" s="134" t="s">
        <v>423</v>
      </c>
      <c r="B38" s="130" t="s">
        <v>4</v>
      </c>
      <c r="C38" s="130" t="s">
        <v>367</v>
      </c>
      <c r="D38" s="130" t="s">
        <v>7</v>
      </c>
      <c r="E38" s="130" t="s">
        <v>350</v>
      </c>
      <c r="F38" s="130" t="s">
        <v>351</v>
      </c>
      <c r="G38" s="133">
        <v>2128293.48</v>
      </c>
      <c r="H38" s="133">
        <v>2128293.48</v>
      </c>
      <c r="I38" s="127"/>
    </row>
    <row r="39" spans="1:9" outlineLevel="4" x14ac:dyDescent="0.25">
      <c r="A39" s="134" t="s">
        <v>424</v>
      </c>
      <c r="B39" s="130" t="s">
        <v>4</v>
      </c>
      <c r="C39" s="130" t="s">
        <v>367</v>
      </c>
      <c r="D39" s="130" t="s">
        <v>7</v>
      </c>
      <c r="E39" s="130" t="s">
        <v>352</v>
      </c>
      <c r="F39" s="130" t="s">
        <v>353</v>
      </c>
      <c r="G39" s="133">
        <v>611074.73</v>
      </c>
      <c r="H39" s="133">
        <v>611074.73</v>
      </c>
      <c r="I39" s="127"/>
    </row>
    <row r="40" spans="1:9" outlineLevel="4" x14ac:dyDescent="0.25">
      <c r="A40" s="134" t="s">
        <v>426</v>
      </c>
      <c r="B40" s="130" t="s">
        <v>4</v>
      </c>
      <c r="C40" s="130" t="s">
        <v>367</v>
      </c>
      <c r="D40" s="130" t="s">
        <v>7</v>
      </c>
      <c r="E40" s="130" t="s">
        <v>354</v>
      </c>
      <c r="F40" s="130" t="s">
        <v>355</v>
      </c>
      <c r="G40" s="133">
        <v>102846</v>
      </c>
      <c r="H40" s="133">
        <v>102846</v>
      </c>
      <c r="I40" s="127"/>
    </row>
    <row r="41" spans="1:9" ht="48" customHeight="1" outlineLevel="3" x14ac:dyDescent="0.25">
      <c r="A41" s="129" t="s">
        <v>297</v>
      </c>
      <c r="B41" s="130" t="s">
        <v>345</v>
      </c>
      <c r="C41" s="130" t="s">
        <v>367</v>
      </c>
      <c r="D41" s="130" t="s">
        <v>152</v>
      </c>
      <c r="E41" s="130" t="s">
        <v>345</v>
      </c>
      <c r="F41" s="130" t="s">
        <v>345</v>
      </c>
      <c r="G41" s="131">
        <v>609336</v>
      </c>
      <c r="H41" s="131">
        <v>606901.05000000005</v>
      </c>
      <c r="I41" s="127"/>
    </row>
    <row r="42" spans="1:9" outlineLevel="4" x14ac:dyDescent="0.25">
      <c r="A42" s="134" t="s">
        <v>423</v>
      </c>
      <c r="B42" s="130" t="s">
        <v>4</v>
      </c>
      <c r="C42" s="130" t="s">
        <v>367</v>
      </c>
      <c r="D42" s="130" t="s">
        <v>152</v>
      </c>
      <c r="E42" s="130" t="s">
        <v>350</v>
      </c>
      <c r="F42" s="130" t="s">
        <v>351</v>
      </c>
      <c r="G42" s="133">
        <v>468000</v>
      </c>
      <c r="H42" s="133">
        <v>468000</v>
      </c>
      <c r="I42" s="127"/>
    </row>
    <row r="43" spans="1:9" outlineLevel="4" x14ac:dyDescent="0.25">
      <c r="A43" s="134" t="s">
        <v>424</v>
      </c>
      <c r="B43" s="130" t="s">
        <v>4</v>
      </c>
      <c r="C43" s="130" t="s">
        <v>367</v>
      </c>
      <c r="D43" s="130" t="s">
        <v>152</v>
      </c>
      <c r="E43" s="130" t="s">
        <v>352</v>
      </c>
      <c r="F43" s="130" t="s">
        <v>353</v>
      </c>
      <c r="G43" s="133">
        <v>141336</v>
      </c>
      <c r="H43" s="133">
        <v>138901.04999999999</v>
      </c>
      <c r="I43" s="127"/>
    </row>
    <row r="44" spans="1:9" ht="31.5" outlineLevel="3" x14ac:dyDescent="0.25">
      <c r="A44" s="129" t="s">
        <v>280</v>
      </c>
      <c r="B44" s="130" t="s">
        <v>345</v>
      </c>
      <c r="C44" s="130" t="s">
        <v>367</v>
      </c>
      <c r="D44" s="130" t="s">
        <v>8</v>
      </c>
      <c r="E44" s="130" t="s">
        <v>345</v>
      </c>
      <c r="F44" s="130" t="s">
        <v>345</v>
      </c>
      <c r="G44" s="131">
        <v>1649381.92</v>
      </c>
      <c r="H44" s="131">
        <v>1649381.92</v>
      </c>
      <c r="I44" s="127"/>
    </row>
    <row r="45" spans="1:9" outlineLevel="4" x14ac:dyDescent="0.25">
      <c r="A45" s="134" t="s">
        <v>423</v>
      </c>
      <c r="B45" s="130" t="s">
        <v>4</v>
      </c>
      <c r="C45" s="130" t="s">
        <v>367</v>
      </c>
      <c r="D45" s="130" t="s">
        <v>8</v>
      </c>
      <c r="E45" s="130" t="s">
        <v>350</v>
      </c>
      <c r="F45" s="130" t="s">
        <v>351</v>
      </c>
      <c r="G45" s="133">
        <v>269346.95</v>
      </c>
      <c r="H45" s="133">
        <v>269346.95</v>
      </c>
      <c r="I45" s="127"/>
    </row>
    <row r="46" spans="1:9" outlineLevel="4" x14ac:dyDescent="0.25">
      <c r="A46" s="134" t="s">
        <v>424</v>
      </c>
      <c r="B46" s="130" t="s">
        <v>4</v>
      </c>
      <c r="C46" s="130" t="s">
        <v>367</v>
      </c>
      <c r="D46" s="130" t="s">
        <v>8</v>
      </c>
      <c r="E46" s="130" t="s">
        <v>352</v>
      </c>
      <c r="F46" s="130" t="s">
        <v>353</v>
      </c>
      <c r="G46" s="133">
        <v>81342.740000000005</v>
      </c>
      <c r="H46" s="133">
        <v>81342.740000000005</v>
      </c>
      <c r="I46" s="127"/>
    </row>
    <row r="47" spans="1:9" outlineLevel="4" x14ac:dyDescent="0.25">
      <c r="A47" s="134" t="s">
        <v>426</v>
      </c>
      <c r="B47" s="130" t="s">
        <v>4</v>
      </c>
      <c r="C47" s="130" t="s">
        <v>367</v>
      </c>
      <c r="D47" s="130" t="s">
        <v>8</v>
      </c>
      <c r="E47" s="130" t="s">
        <v>354</v>
      </c>
      <c r="F47" s="130" t="s">
        <v>355</v>
      </c>
      <c r="G47" s="133">
        <v>552495.12</v>
      </c>
      <c r="H47" s="133">
        <v>552495.12</v>
      </c>
      <c r="I47" s="127"/>
    </row>
    <row r="48" spans="1:9" outlineLevel="4" x14ac:dyDescent="0.25">
      <c r="A48" s="134" t="s">
        <v>432</v>
      </c>
      <c r="B48" s="130" t="s">
        <v>4</v>
      </c>
      <c r="C48" s="130" t="s">
        <v>367</v>
      </c>
      <c r="D48" s="130" t="s">
        <v>8</v>
      </c>
      <c r="E48" s="130" t="s">
        <v>354</v>
      </c>
      <c r="F48" s="130" t="s">
        <v>271</v>
      </c>
      <c r="G48" s="133">
        <v>337497.38</v>
      </c>
      <c r="H48" s="133">
        <v>337497.38</v>
      </c>
      <c r="I48" s="127"/>
    </row>
    <row r="49" spans="1:9" ht="31.5" outlineLevel="4" x14ac:dyDescent="0.25">
      <c r="A49" s="134" t="s">
        <v>425</v>
      </c>
      <c r="B49" s="130" t="s">
        <v>4</v>
      </c>
      <c r="C49" s="130" t="s">
        <v>367</v>
      </c>
      <c r="D49" s="130" t="s">
        <v>8</v>
      </c>
      <c r="E49" s="130" t="s">
        <v>354</v>
      </c>
      <c r="F49" s="130" t="s">
        <v>356</v>
      </c>
      <c r="G49" s="133">
        <v>152297.32999999999</v>
      </c>
      <c r="H49" s="133">
        <v>152297.32999999999</v>
      </c>
      <c r="I49" s="127"/>
    </row>
    <row r="50" spans="1:9" ht="31.5" outlineLevel="4" x14ac:dyDescent="0.25">
      <c r="A50" s="134" t="s">
        <v>435</v>
      </c>
      <c r="B50" s="130" t="s">
        <v>4</v>
      </c>
      <c r="C50" s="130" t="s">
        <v>367</v>
      </c>
      <c r="D50" s="130" t="s">
        <v>8</v>
      </c>
      <c r="E50" s="130" t="s">
        <v>354</v>
      </c>
      <c r="F50" s="130" t="s">
        <v>370</v>
      </c>
      <c r="G50" s="133">
        <v>46195</v>
      </c>
      <c r="H50" s="133">
        <v>46195</v>
      </c>
      <c r="I50" s="127"/>
    </row>
    <row r="51" spans="1:9" outlineLevel="4" x14ac:dyDescent="0.25">
      <c r="A51" s="134" t="s">
        <v>430</v>
      </c>
      <c r="B51" s="130" t="s">
        <v>4</v>
      </c>
      <c r="C51" s="130" t="s">
        <v>367</v>
      </c>
      <c r="D51" s="130" t="s">
        <v>8</v>
      </c>
      <c r="E51" s="130" t="s">
        <v>363</v>
      </c>
      <c r="F51" s="130" t="s">
        <v>361</v>
      </c>
      <c r="G51" s="133">
        <v>39458.6</v>
      </c>
      <c r="H51" s="133">
        <v>39458.6</v>
      </c>
      <c r="I51" s="127"/>
    </row>
    <row r="52" spans="1:9" ht="31.5" outlineLevel="4" x14ac:dyDescent="0.25">
      <c r="A52" s="134" t="s">
        <v>313</v>
      </c>
      <c r="B52" s="130" t="s">
        <v>4</v>
      </c>
      <c r="C52" s="130" t="s">
        <v>367</v>
      </c>
      <c r="D52" s="130" t="s">
        <v>8</v>
      </c>
      <c r="E52" s="130" t="s">
        <v>9</v>
      </c>
      <c r="F52" s="130" t="s">
        <v>371</v>
      </c>
      <c r="G52" s="133">
        <v>59000</v>
      </c>
      <c r="H52" s="133">
        <v>59000</v>
      </c>
      <c r="I52" s="127"/>
    </row>
    <row r="53" spans="1:9" ht="47.25" outlineLevel="4" x14ac:dyDescent="0.25">
      <c r="A53" s="134" t="s">
        <v>436</v>
      </c>
      <c r="B53" s="130" t="s">
        <v>4</v>
      </c>
      <c r="C53" s="130" t="s">
        <v>367</v>
      </c>
      <c r="D53" s="130" t="s">
        <v>8</v>
      </c>
      <c r="E53" s="130" t="s">
        <v>372</v>
      </c>
      <c r="F53" s="130" t="s">
        <v>373</v>
      </c>
      <c r="G53" s="133">
        <v>1500</v>
      </c>
      <c r="H53" s="133">
        <v>1500</v>
      </c>
      <c r="I53" s="127"/>
    </row>
    <row r="54" spans="1:9" outlineLevel="4" x14ac:dyDescent="0.25">
      <c r="A54" s="134" t="s">
        <v>437</v>
      </c>
      <c r="B54" s="130" t="s">
        <v>4</v>
      </c>
      <c r="C54" s="130" t="s">
        <v>367</v>
      </c>
      <c r="D54" s="130" t="s">
        <v>8</v>
      </c>
      <c r="E54" s="130" t="s">
        <v>372</v>
      </c>
      <c r="F54" s="130" t="s">
        <v>374</v>
      </c>
      <c r="G54" s="133">
        <v>10000</v>
      </c>
      <c r="H54" s="133">
        <v>10000</v>
      </c>
      <c r="I54" s="127"/>
    </row>
    <row r="55" spans="1:9" ht="31.5" outlineLevel="4" x14ac:dyDescent="0.25">
      <c r="A55" s="134" t="s">
        <v>313</v>
      </c>
      <c r="B55" s="130" t="s">
        <v>4</v>
      </c>
      <c r="C55" s="130" t="s">
        <v>367</v>
      </c>
      <c r="D55" s="130" t="s">
        <v>8</v>
      </c>
      <c r="E55" s="130" t="s">
        <v>372</v>
      </c>
      <c r="F55" s="130" t="s">
        <v>371</v>
      </c>
      <c r="G55" s="133">
        <v>32000</v>
      </c>
      <c r="H55" s="133">
        <v>32000</v>
      </c>
      <c r="I55" s="127"/>
    </row>
    <row r="56" spans="1:9" ht="31.5" outlineLevel="4" x14ac:dyDescent="0.25">
      <c r="A56" s="134" t="s">
        <v>438</v>
      </c>
      <c r="B56" s="130" t="s">
        <v>4</v>
      </c>
      <c r="C56" s="130" t="s">
        <v>367</v>
      </c>
      <c r="D56" s="130" t="s">
        <v>8</v>
      </c>
      <c r="E56" s="130" t="s">
        <v>372</v>
      </c>
      <c r="F56" s="130" t="s">
        <v>375</v>
      </c>
      <c r="G56" s="133">
        <v>68248.800000000003</v>
      </c>
      <c r="H56" s="133">
        <v>68248.800000000003</v>
      </c>
      <c r="I56" s="127"/>
    </row>
    <row r="57" spans="1:9" outlineLevel="1" x14ac:dyDescent="0.25">
      <c r="A57" s="129" t="s">
        <v>439</v>
      </c>
      <c r="B57" s="130" t="s">
        <v>345</v>
      </c>
      <c r="C57" s="130" t="s">
        <v>376</v>
      </c>
      <c r="D57" s="130" t="s">
        <v>347</v>
      </c>
      <c r="E57" s="130" t="s">
        <v>345</v>
      </c>
      <c r="F57" s="130" t="s">
        <v>345</v>
      </c>
      <c r="G57" s="131">
        <v>790200</v>
      </c>
      <c r="H57" s="131">
        <v>790200</v>
      </c>
      <c r="I57" s="127"/>
    </row>
    <row r="58" spans="1:9" outlineLevel="2" x14ac:dyDescent="0.25">
      <c r="A58" s="134" t="s">
        <v>46</v>
      </c>
      <c r="B58" s="130" t="s">
        <v>345</v>
      </c>
      <c r="C58" s="130" t="s">
        <v>10</v>
      </c>
      <c r="D58" s="130" t="s">
        <v>347</v>
      </c>
      <c r="E58" s="130" t="s">
        <v>345</v>
      </c>
      <c r="F58" s="130" t="s">
        <v>345</v>
      </c>
      <c r="G58" s="131">
        <v>790200</v>
      </c>
      <c r="H58" s="131">
        <v>790200</v>
      </c>
      <c r="I58" s="127"/>
    </row>
    <row r="59" spans="1:9" ht="47.25" outlineLevel="3" x14ac:dyDescent="0.25">
      <c r="A59" s="134" t="s">
        <v>282</v>
      </c>
      <c r="B59" s="130" t="s">
        <v>345</v>
      </c>
      <c r="C59" s="130" t="s">
        <v>10</v>
      </c>
      <c r="D59" s="130" t="s">
        <v>11</v>
      </c>
      <c r="E59" s="130" t="s">
        <v>345</v>
      </c>
      <c r="F59" s="130" t="s">
        <v>345</v>
      </c>
      <c r="G59" s="131">
        <v>790200</v>
      </c>
      <c r="H59" s="131">
        <v>790200</v>
      </c>
      <c r="I59" s="127"/>
    </row>
    <row r="60" spans="1:9" outlineLevel="4" x14ac:dyDescent="0.25">
      <c r="A60" s="134" t="s">
        <v>423</v>
      </c>
      <c r="B60" s="130" t="s">
        <v>4</v>
      </c>
      <c r="C60" s="130" t="s">
        <v>10</v>
      </c>
      <c r="D60" s="130" t="s">
        <v>11</v>
      </c>
      <c r="E60" s="130" t="s">
        <v>350</v>
      </c>
      <c r="F60" s="130" t="s">
        <v>351</v>
      </c>
      <c r="G60" s="133">
        <v>592667.02</v>
      </c>
      <c r="H60" s="133">
        <v>592667.02</v>
      </c>
      <c r="I60" s="127"/>
    </row>
    <row r="61" spans="1:9" outlineLevel="4" x14ac:dyDescent="0.25">
      <c r="A61" s="134" t="s">
        <v>424</v>
      </c>
      <c r="B61" s="130" t="s">
        <v>4</v>
      </c>
      <c r="C61" s="130" t="s">
        <v>10</v>
      </c>
      <c r="D61" s="130" t="s">
        <v>11</v>
      </c>
      <c r="E61" s="130" t="s">
        <v>352</v>
      </c>
      <c r="F61" s="130" t="s">
        <v>353</v>
      </c>
      <c r="G61" s="133">
        <v>167415.82</v>
      </c>
      <c r="H61" s="133">
        <v>167415.82</v>
      </c>
      <c r="I61" s="127"/>
    </row>
    <row r="62" spans="1:9" outlineLevel="4" x14ac:dyDescent="0.25">
      <c r="A62" s="134" t="s">
        <v>428</v>
      </c>
      <c r="B62" s="130" t="s">
        <v>4</v>
      </c>
      <c r="C62" s="130" t="s">
        <v>10</v>
      </c>
      <c r="D62" s="130" t="s">
        <v>11</v>
      </c>
      <c r="E62" s="130" t="s">
        <v>354</v>
      </c>
      <c r="F62" s="130" t="s">
        <v>359</v>
      </c>
      <c r="G62" s="133">
        <v>8417.16</v>
      </c>
      <c r="H62" s="133">
        <v>8417.16</v>
      </c>
      <c r="I62" s="127"/>
    </row>
    <row r="63" spans="1:9" outlineLevel="4" x14ac:dyDescent="0.25">
      <c r="A63" s="134" t="s">
        <v>432</v>
      </c>
      <c r="B63" s="130" t="s">
        <v>4</v>
      </c>
      <c r="C63" s="130" t="s">
        <v>10</v>
      </c>
      <c r="D63" s="130" t="s">
        <v>11</v>
      </c>
      <c r="E63" s="130" t="s">
        <v>354</v>
      </c>
      <c r="F63" s="130" t="s">
        <v>271</v>
      </c>
      <c r="G63" s="133">
        <v>20989</v>
      </c>
      <c r="H63" s="133">
        <v>20989</v>
      </c>
      <c r="I63" s="127"/>
    </row>
    <row r="64" spans="1:9" ht="31.5" outlineLevel="4" x14ac:dyDescent="0.25">
      <c r="A64" s="134" t="s">
        <v>425</v>
      </c>
      <c r="B64" s="130" t="s">
        <v>4</v>
      </c>
      <c r="C64" s="130" t="s">
        <v>10</v>
      </c>
      <c r="D64" s="130" t="s">
        <v>11</v>
      </c>
      <c r="E64" s="130" t="s">
        <v>354</v>
      </c>
      <c r="F64" s="130" t="s">
        <v>356</v>
      </c>
      <c r="G64" s="133">
        <v>711</v>
      </c>
      <c r="H64" s="133">
        <v>711</v>
      </c>
      <c r="I64" s="127"/>
    </row>
    <row r="65" spans="1:9" ht="45.75" customHeight="1" outlineLevel="1" x14ac:dyDescent="0.25">
      <c r="A65" s="129" t="s">
        <v>440</v>
      </c>
      <c r="B65" s="130" t="s">
        <v>345</v>
      </c>
      <c r="C65" s="130" t="s">
        <v>377</v>
      </c>
      <c r="D65" s="130" t="s">
        <v>347</v>
      </c>
      <c r="E65" s="130" t="s">
        <v>345</v>
      </c>
      <c r="F65" s="130" t="s">
        <v>345</v>
      </c>
      <c r="G65" s="131">
        <v>574700</v>
      </c>
      <c r="H65" s="131">
        <v>574700</v>
      </c>
      <c r="I65" s="127"/>
    </row>
    <row r="66" spans="1:9" outlineLevel="2" x14ac:dyDescent="0.25">
      <c r="A66" s="129" t="s">
        <v>441</v>
      </c>
      <c r="B66" s="130" t="s">
        <v>345</v>
      </c>
      <c r="C66" s="130" t="s">
        <v>378</v>
      </c>
      <c r="D66" s="130" t="s">
        <v>347</v>
      </c>
      <c r="E66" s="130" t="s">
        <v>345</v>
      </c>
      <c r="F66" s="130" t="s">
        <v>345</v>
      </c>
      <c r="G66" s="131">
        <v>5800</v>
      </c>
      <c r="H66" s="131">
        <v>5800</v>
      </c>
      <c r="I66" s="127"/>
    </row>
    <row r="67" spans="1:9" ht="33" customHeight="1" outlineLevel="3" x14ac:dyDescent="0.25">
      <c r="A67" s="134" t="s">
        <v>442</v>
      </c>
      <c r="B67" s="130" t="s">
        <v>345</v>
      </c>
      <c r="C67" s="130" t="s">
        <v>378</v>
      </c>
      <c r="D67" s="130" t="s">
        <v>379</v>
      </c>
      <c r="E67" s="130" t="s">
        <v>345</v>
      </c>
      <c r="F67" s="130" t="s">
        <v>345</v>
      </c>
      <c r="G67" s="131">
        <v>5800</v>
      </c>
      <c r="H67" s="131">
        <v>5800</v>
      </c>
      <c r="I67" s="127"/>
    </row>
    <row r="68" spans="1:9" outlineLevel="4" x14ac:dyDescent="0.25">
      <c r="A68" s="134" t="s">
        <v>431</v>
      </c>
      <c r="B68" s="130" t="s">
        <v>4</v>
      </c>
      <c r="C68" s="130" t="s">
        <v>378</v>
      </c>
      <c r="D68" s="130" t="s">
        <v>379</v>
      </c>
      <c r="E68" s="130" t="s">
        <v>354</v>
      </c>
      <c r="F68" s="130" t="s">
        <v>362</v>
      </c>
      <c r="G68" s="133">
        <v>3000</v>
      </c>
      <c r="H68" s="133">
        <v>3000</v>
      </c>
      <c r="I68" s="127"/>
    </row>
    <row r="69" spans="1:9" ht="31.5" outlineLevel="4" x14ac:dyDescent="0.25">
      <c r="A69" s="134" t="s">
        <v>425</v>
      </c>
      <c r="B69" s="130" t="s">
        <v>4</v>
      </c>
      <c r="C69" s="130" t="s">
        <v>378</v>
      </c>
      <c r="D69" s="130" t="s">
        <v>379</v>
      </c>
      <c r="E69" s="130" t="s">
        <v>354</v>
      </c>
      <c r="F69" s="130" t="s">
        <v>356</v>
      </c>
      <c r="G69" s="133">
        <v>2800</v>
      </c>
      <c r="H69" s="133">
        <v>2800</v>
      </c>
      <c r="I69" s="127"/>
    </row>
    <row r="70" spans="1:9" ht="47.25" outlineLevel="2" x14ac:dyDescent="0.25">
      <c r="A70" s="129" t="s">
        <v>50</v>
      </c>
      <c r="B70" s="130" t="s">
        <v>345</v>
      </c>
      <c r="C70" s="130" t="s">
        <v>380</v>
      </c>
      <c r="D70" s="130" t="s">
        <v>347</v>
      </c>
      <c r="E70" s="130" t="s">
        <v>345</v>
      </c>
      <c r="F70" s="130" t="s">
        <v>345</v>
      </c>
      <c r="G70" s="131">
        <v>568900</v>
      </c>
      <c r="H70" s="131">
        <v>568900</v>
      </c>
      <c r="I70" s="127"/>
    </row>
    <row r="71" spans="1:9" ht="31.5" outlineLevel="3" x14ac:dyDescent="0.25">
      <c r="A71" s="134" t="s">
        <v>283</v>
      </c>
      <c r="B71" s="130" t="s">
        <v>345</v>
      </c>
      <c r="C71" s="130" t="s">
        <v>380</v>
      </c>
      <c r="D71" s="130" t="s">
        <v>12</v>
      </c>
      <c r="E71" s="130" t="s">
        <v>345</v>
      </c>
      <c r="F71" s="130" t="s">
        <v>345</v>
      </c>
      <c r="G71" s="131">
        <v>272750</v>
      </c>
      <c r="H71" s="131">
        <v>272750</v>
      </c>
      <c r="I71" s="127"/>
    </row>
    <row r="72" spans="1:9" outlineLevel="4" x14ac:dyDescent="0.25">
      <c r="A72" s="134" t="s">
        <v>426</v>
      </c>
      <c r="B72" s="130" t="s">
        <v>4</v>
      </c>
      <c r="C72" s="130" t="s">
        <v>380</v>
      </c>
      <c r="D72" s="130" t="s">
        <v>12</v>
      </c>
      <c r="E72" s="130" t="s">
        <v>354</v>
      </c>
      <c r="F72" s="130" t="s">
        <v>355</v>
      </c>
      <c r="G72" s="133">
        <v>272750</v>
      </c>
      <c r="H72" s="133">
        <v>272750</v>
      </c>
      <c r="I72" s="127"/>
    </row>
    <row r="73" spans="1:9" outlineLevel="3" x14ac:dyDescent="0.25">
      <c r="A73" s="134" t="s">
        <v>308</v>
      </c>
      <c r="B73" s="130" t="s">
        <v>345</v>
      </c>
      <c r="C73" s="130" t="s">
        <v>380</v>
      </c>
      <c r="D73" s="130" t="s">
        <v>13</v>
      </c>
      <c r="E73" s="130" t="s">
        <v>345</v>
      </c>
      <c r="F73" s="130" t="s">
        <v>345</v>
      </c>
      <c r="G73" s="131">
        <v>296150</v>
      </c>
      <c r="H73" s="131">
        <v>296150</v>
      </c>
      <c r="I73" s="127"/>
    </row>
    <row r="74" spans="1:9" outlineLevel="4" x14ac:dyDescent="0.25">
      <c r="A74" s="134" t="s">
        <v>431</v>
      </c>
      <c r="B74" s="130" t="s">
        <v>4</v>
      </c>
      <c r="C74" s="130" t="s">
        <v>380</v>
      </c>
      <c r="D74" s="130" t="s">
        <v>13</v>
      </c>
      <c r="E74" s="130" t="s">
        <v>354</v>
      </c>
      <c r="F74" s="130" t="s">
        <v>362</v>
      </c>
      <c r="G74" s="133">
        <v>23400</v>
      </c>
      <c r="H74" s="133">
        <v>23400</v>
      </c>
      <c r="I74" s="127"/>
    </row>
    <row r="75" spans="1:9" outlineLevel="4" x14ac:dyDescent="0.25">
      <c r="A75" s="134" t="s">
        <v>426</v>
      </c>
      <c r="B75" s="130" t="s">
        <v>4</v>
      </c>
      <c r="C75" s="130" t="s">
        <v>380</v>
      </c>
      <c r="D75" s="130" t="s">
        <v>13</v>
      </c>
      <c r="E75" s="130" t="s">
        <v>354</v>
      </c>
      <c r="F75" s="130" t="s">
        <v>355</v>
      </c>
      <c r="G75" s="133">
        <v>272750</v>
      </c>
      <c r="H75" s="133">
        <v>272750</v>
      </c>
      <c r="I75" s="127"/>
    </row>
    <row r="76" spans="1:9" outlineLevel="1" x14ac:dyDescent="0.25">
      <c r="A76" s="129" t="s">
        <v>443</v>
      </c>
      <c r="B76" s="130" t="s">
        <v>345</v>
      </c>
      <c r="C76" s="130" t="s">
        <v>381</v>
      </c>
      <c r="D76" s="130" t="s">
        <v>347</v>
      </c>
      <c r="E76" s="130" t="s">
        <v>345</v>
      </c>
      <c r="F76" s="130" t="s">
        <v>345</v>
      </c>
      <c r="G76" s="131">
        <v>6137741.2199999997</v>
      </c>
      <c r="H76" s="131">
        <v>6137741.2199999997</v>
      </c>
      <c r="I76" s="127"/>
    </row>
    <row r="77" spans="1:9" outlineLevel="2" x14ac:dyDescent="0.25">
      <c r="A77" s="129" t="s">
        <v>52</v>
      </c>
      <c r="B77" s="130" t="s">
        <v>345</v>
      </c>
      <c r="C77" s="130" t="s">
        <v>382</v>
      </c>
      <c r="D77" s="130" t="s">
        <v>347</v>
      </c>
      <c r="E77" s="130" t="s">
        <v>345</v>
      </c>
      <c r="F77" s="130" t="s">
        <v>345</v>
      </c>
      <c r="G77" s="131">
        <v>5874115.7800000003</v>
      </c>
      <c r="H77" s="131">
        <v>5874115.7800000003</v>
      </c>
      <c r="I77" s="127"/>
    </row>
    <row r="78" spans="1:9" ht="63" outlineLevel="3" x14ac:dyDescent="0.25">
      <c r="A78" s="134" t="s">
        <v>310</v>
      </c>
      <c r="B78" s="130" t="s">
        <v>345</v>
      </c>
      <c r="C78" s="130" t="s">
        <v>382</v>
      </c>
      <c r="D78" s="130" t="s">
        <v>15</v>
      </c>
      <c r="E78" s="130" t="s">
        <v>345</v>
      </c>
      <c r="F78" s="130" t="s">
        <v>345</v>
      </c>
      <c r="G78" s="131">
        <v>316770</v>
      </c>
      <c r="H78" s="131">
        <v>316770</v>
      </c>
      <c r="I78" s="127"/>
    </row>
    <row r="79" spans="1:9" outlineLevel="4" x14ac:dyDescent="0.25">
      <c r="A79" s="134" t="s">
        <v>431</v>
      </c>
      <c r="B79" s="130" t="s">
        <v>4</v>
      </c>
      <c r="C79" s="130" t="s">
        <v>382</v>
      </c>
      <c r="D79" s="130" t="s">
        <v>15</v>
      </c>
      <c r="E79" s="130" t="s">
        <v>354</v>
      </c>
      <c r="F79" s="130" t="s">
        <v>362</v>
      </c>
      <c r="G79" s="133">
        <v>316770</v>
      </c>
      <c r="H79" s="133">
        <v>316770</v>
      </c>
      <c r="I79" s="127"/>
    </row>
    <row r="80" spans="1:9" ht="47.25" outlineLevel="3" x14ac:dyDescent="0.25">
      <c r="A80" s="134" t="s">
        <v>311</v>
      </c>
      <c r="B80" s="130" t="s">
        <v>345</v>
      </c>
      <c r="C80" s="130" t="s">
        <v>382</v>
      </c>
      <c r="D80" s="130" t="s">
        <v>16</v>
      </c>
      <c r="E80" s="130" t="s">
        <v>345</v>
      </c>
      <c r="F80" s="130" t="s">
        <v>345</v>
      </c>
      <c r="G80" s="131">
        <v>5246311.46</v>
      </c>
      <c r="H80" s="131">
        <v>5246311.46</v>
      </c>
      <c r="I80" s="127"/>
    </row>
    <row r="81" spans="1:9" outlineLevel="4" x14ac:dyDescent="0.25">
      <c r="A81" s="134" t="s">
        <v>431</v>
      </c>
      <c r="B81" s="130" t="s">
        <v>4</v>
      </c>
      <c r="C81" s="130" t="s">
        <v>382</v>
      </c>
      <c r="D81" s="130" t="s">
        <v>16</v>
      </c>
      <c r="E81" s="130" t="s">
        <v>354</v>
      </c>
      <c r="F81" s="130" t="s">
        <v>362</v>
      </c>
      <c r="G81" s="133">
        <v>5246311.46</v>
      </c>
      <c r="H81" s="133">
        <v>5246311.46</v>
      </c>
      <c r="I81" s="127"/>
    </row>
    <row r="82" spans="1:9" ht="48.75" customHeight="1" outlineLevel="3" x14ac:dyDescent="0.25">
      <c r="A82" s="129" t="s">
        <v>284</v>
      </c>
      <c r="B82" s="130" t="s">
        <v>345</v>
      </c>
      <c r="C82" s="130" t="s">
        <v>382</v>
      </c>
      <c r="D82" s="130" t="s">
        <v>17</v>
      </c>
      <c r="E82" s="130" t="s">
        <v>345</v>
      </c>
      <c r="F82" s="130" t="s">
        <v>345</v>
      </c>
      <c r="G82" s="131">
        <v>311034.32</v>
      </c>
      <c r="H82" s="131">
        <v>311034.32</v>
      </c>
      <c r="I82" s="127"/>
    </row>
    <row r="83" spans="1:9" outlineLevel="4" x14ac:dyDescent="0.25">
      <c r="A83" s="134" t="s">
        <v>431</v>
      </c>
      <c r="B83" s="130" t="s">
        <v>4</v>
      </c>
      <c r="C83" s="130" t="s">
        <v>382</v>
      </c>
      <c r="D83" s="130" t="s">
        <v>17</v>
      </c>
      <c r="E83" s="130" t="s">
        <v>354</v>
      </c>
      <c r="F83" s="130" t="s">
        <v>362</v>
      </c>
      <c r="G83" s="133">
        <v>189768.32000000001</v>
      </c>
      <c r="H83" s="133">
        <v>189768.32000000001</v>
      </c>
      <c r="I83" s="127"/>
    </row>
    <row r="84" spans="1:9" outlineLevel="4" x14ac:dyDescent="0.25">
      <c r="A84" s="134" t="s">
        <v>432</v>
      </c>
      <c r="B84" s="130" t="s">
        <v>4</v>
      </c>
      <c r="C84" s="130" t="s">
        <v>382</v>
      </c>
      <c r="D84" s="130" t="s">
        <v>17</v>
      </c>
      <c r="E84" s="130" t="s">
        <v>354</v>
      </c>
      <c r="F84" s="130" t="s">
        <v>271</v>
      </c>
      <c r="G84" s="133">
        <v>21266</v>
      </c>
      <c r="H84" s="133">
        <v>21266</v>
      </c>
      <c r="I84" s="127"/>
    </row>
    <row r="85" spans="1:9" outlineLevel="4" x14ac:dyDescent="0.25">
      <c r="A85" s="134" t="s">
        <v>432</v>
      </c>
      <c r="B85" s="130" t="s">
        <v>4</v>
      </c>
      <c r="C85" s="130" t="s">
        <v>382</v>
      </c>
      <c r="D85" s="130" t="s">
        <v>17</v>
      </c>
      <c r="E85" s="130" t="s">
        <v>354</v>
      </c>
      <c r="F85" s="130" t="s">
        <v>271</v>
      </c>
      <c r="G85" s="133">
        <v>100000</v>
      </c>
      <c r="H85" s="133">
        <v>100000</v>
      </c>
      <c r="I85" s="127"/>
    </row>
    <row r="86" spans="1:9" ht="31.5" outlineLevel="2" x14ac:dyDescent="0.25">
      <c r="A86" s="129" t="s">
        <v>53</v>
      </c>
      <c r="B86" s="130" t="s">
        <v>345</v>
      </c>
      <c r="C86" s="130" t="s">
        <v>383</v>
      </c>
      <c r="D86" s="130" t="s">
        <v>347</v>
      </c>
      <c r="E86" s="130" t="s">
        <v>345</v>
      </c>
      <c r="F86" s="130" t="s">
        <v>345</v>
      </c>
      <c r="G86" s="131">
        <v>263625.44</v>
      </c>
      <c r="H86" s="131">
        <v>263625.44</v>
      </c>
      <c r="I86" s="127"/>
    </row>
    <row r="87" spans="1:9" ht="31.5" outlineLevel="3" x14ac:dyDescent="0.25">
      <c r="A87" s="134" t="s">
        <v>285</v>
      </c>
      <c r="B87" s="130" t="s">
        <v>345</v>
      </c>
      <c r="C87" s="130" t="s">
        <v>383</v>
      </c>
      <c r="D87" s="130" t="s">
        <v>18</v>
      </c>
      <c r="E87" s="130" t="s">
        <v>345</v>
      </c>
      <c r="F87" s="130" t="s">
        <v>345</v>
      </c>
      <c r="G87" s="131">
        <v>46800</v>
      </c>
      <c r="H87" s="131">
        <v>46800</v>
      </c>
      <c r="I87" s="127"/>
    </row>
    <row r="88" spans="1:9" outlineLevel="4" x14ac:dyDescent="0.25">
      <c r="A88" s="134" t="s">
        <v>426</v>
      </c>
      <c r="B88" s="130" t="s">
        <v>4</v>
      </c>
      <c r="C88" s="130" t="s">
        <v>383</v>
      </c>
      <c r="D88" s="130" t="s">
        <v>18</v>
      </c>
      <c r="E88" s="130" t="s">
        <v>354</v>
      </c>
      <c r="F88" s="130" t="s">
        <v>355</v>
      </c>
      <c r="G88" s="133">
        <v>46800</v>
      </c>
      <c r="H88" s="133">
        <v>46800</v>
      </c>
      <c r="I88" s="127"/>
    </row>
    <row r="89" spans="1:9" ht="63" outlineLevel="3" x14ac:dyDescent="0.25">
      <c r="A89" s="134" t="s">
        <v>444</v>
      </c>
      <c r="B89" s="130" t="s">
        <v>345</v>
      </c>
      <c r="C89" s="130" t="s">
        <v>383</v>
      </c>
      <c r="D89" s="130" t="s">
        <v>384</v>
      </c>
      <c r="E89" s="130" t="s">
        <v>345</v>
      </c>
      <c r="F89" s="130" t="s">
        <v>345</v>
      </c>
      <c r="G89" s="131">
        <v>216825.44</v>
      </c>
      <c r="H89" s="131">
        <v>216825.44</v>
      </c>
      <c r="I89" s="127"/>
    </row>
    <row r="90" spans="1:9" outlineLevel="4" x14ac:dyDescent="0.25">
      <c r="A90" s="134" t="s">
        <v>426</v>
      </c>
      <c r="B90" s="130" t="s">
        <v>4</v>
      </c>
      <c r="C90" s="130" t="s">
        <v>383</v>
      </c>
      <c r="D90" s="130" t="s">
        <v>384</v>
      </c>
      <c r="E90" s="130" t="s">
        <v>354</v>
      </c>
      <c r="F90" s="130" t="s">
        <v>355</v>
      </c>
      <c r="G90" s="133">
        <v>21682.94</v>
      </c>
      <c r="H90" s="133">
        <v>21682.94</v>
      </c>
      <c r="I90" s="127"/>
    </row>
    <row r="91" spans="1:9" outlineLevel="4" x14ac:dyDescent="0.25">
      <c r="A91" s="134" t="s">
        <v>426</v>
      </c>
      <c r="B91" s="130" t="s">
        <v>4</v>
      </c>
      <c r="C91" s="130" t="s">
        <v>383</v>
      </c>
      <c r="D91" s="130" t="s">
        <v>384</v>
      </c>
      <c r="E91" s="130" t="s">
        <v>354</v>
      </c>
      <c r="F91" s="130" t="s">
        <v>355</v>
      </c>
      <c r="G91" s="133">
        <v>195142.5</v>
      </c>
      <c r="H91" s="133">
        <v>195142.5</v>
      </c>
      <c r="I91" s="127"/>
    </row>
    <row r="92" spans="1:9" ht="31.5" outlineLevel="1" x14ac:dyDescent="0.25">
      <c r="A92" s="129" t="s">
        <v>445</v>
      </c>
      <c r="B92" s="130" t="s">
        <v>345</v>
      </c>
      <c r="C92" s="130" t="s">
        <v>385</v>
      </c>
      <c r="D92" s="130" t="s">
        <v>347</v>
      </c>
      <c r="E92" s="130" t="s">
        <v>345</v>
      </c>
      <c r="F92" s="130" t="s">
        <v>345</v>
      </c>
      <c r="G92" s="131">
        <v>26729775.539999999</v>
      </c>
      <c r="H92" s="131">
        <v>26229775.539999999</v>
      </c>
      <c r="I92" s="127"/>
    </row>
    <row r="93" spans="1:9" outlineLevel="2" x14ac:dyDescent="0.25">
      <c r="A93" s="129" t="s">
        <v>56</v>
      </c>
      <c r="B93" s="130" t="s">
        <v>345</v>
      </c>
      <c r="C93" s="130" t="s">
        <v>386</v>
      </c>
      <c r="D93" s="130" t="s">
        <v>347</v>
      </c>
      <c r="E93" s="130" t="s">
        <v>345</v>
      </c>
      <c r="F93" s="130" t="s">
        <v>345</v>
      </c>
      <c r="G93" s="131">
        <v>404683.02</v>
      </c>
      <c r="H93" s="131">
        <v>404683.02</v>
      </c>
      <c r="I93" s="127"/>
    </row>
    <row r="94" spans="1:9" ht="31.5" outlineLevel="3" x14ac:dyDescent="0.25">
      <c r="A94" s="134" t="s">
        <v>286</v>
      </c>
      <c r="B94" s="130" t="s">
        <v>345</v>
      </c>
      <c r="C94" s="130" t="s">
        <v>386</v>
      </c>
      <c r="D94" s="130" t="s">
        <v>19</v>
      </c>
      <c r="E94" s="130" t="s">
        <v>345</v>
      </c>
      <c r="F94" s="130" t="s">
        <v>345</v>
      </c>
      <c r="G94" s="131">
        <v>404683.02</v>
      </c>
      <c r="H94" s="131">
        <v>404683.02</v>
      </c>
      <c r="I94" s="127"/>
    </row>
    <row r="95" spans="1:9" outlineLevel="4" x14ac:dyDescent="0.25">
      <c r="A95" s="134" t="s">
        <v>431</v>
      </c>
      <c r="B95" s="130" t="s">
        <v>4</v>
      </c>
      <c r="C95" s="130" t="s">
        <v>386</v>
      </c>
      <c r="D95" s="130" t="s">
        <v>19</v>
      </c>
      <c r="E95" s="130" t="s">
        <v>354</v>
      </c>
      <c r="F95" s="130" t="s">
        <v>362</v>
      </c>
      <c r="G95" s="133">
        <v>404683.02</v>
      </c>
      <c r="H95" s="133">
        <v>404683.02</v>
      </c>
      <c r="I95" s="127"/>
    </row>
    <row r="96" spans="1:9" outlineLevel="2" x14ac:dyDescent="0.25">
      <c r="A96" s="129" t="s">
        <v>57</v>
      </c>
      <c r="B96" s="130" t="s">
        <v>345</v>
      </c>
      <c r="C96" s="130" t="s">
        <v>387</v>
      </c>
      <c r="D96" s="130" t="s">
        <v>347</v>
      </c>
      <c r="E96" s="130" t="s">
        <v>345</v>
      </c>
      <c r="F96" s="130" t="s">
        <v>345</v>
      </c>
      <c r="G96" s="131">
        <v>8305000</v>
      </c>
      <c r="H96" s="131">
        <v>8305000</v>
      </c>
      <c r="I96" s="127"/>
    </row>
    <row r="97" spans="1:9" ht="47.25" outlineLevel="3" x14ac:dyDescent="0.25">
      <c r="A97" s="134" t="s">
        <v>298</v>
      </c>
      <c r="B97" s="130" t="s">
        <v>345</v>
      </c>
      <c r="C97" s="130" t="s">
        <v>387</v>
      </c>
      <c r="D97" s="130" t="s">
        <v>365</v>
      </c>
      <c r="E97" s="130" t="s">
        <v>345</v>
      </c>
      <c r="F97" s="130" t="s">
        <v>345</v>
      </c>
      <c r="G97" s="131">
        <v>8305000</v>
      </c>
      <c r="H97" s="131">
        <v>8305000</v>
      </c>
      <c r="I97" s="127"/>
    </row>
    <row r="98" spans="1:9" ht="63.75" customHeight="1" outlineLevel="4" x14ac:dyDescent="0.25">
      <c r="A98" s="134" t="s">
        <v>300</v>
      </c>
      <c r="B98" s="130" t="s">
        <v>4</v>
      </c>
      <c r="C98" s="130" t="s">
        <v>387</v>
      </c>
      <c r="D98" s="130" t="s">
        <v>365</v>
      </c>
      <c r="E98" s="130" t="s">
        <v>388</v>
      </c>
      <c r="F98" s="130" t="s">
        <v>389</v>
      </c>
      <c r="G98" s="133">
        <v>8305000</v>
      </c>
      <c r="H98" s="133">
        <v>8305000</v>
      </c>
      <c r="I98" s="127"/>
    </row>
    <row r="99" spans="1:9" outlineLevel="2" x14ac:dyDescent="0.25">
      <c r="A99" s="129" t="s">
        <v>58</v>
      </c>
      <c r="B99" s="130" t="s">
        <v>345</v>
      </c>
      <c r="C99" s="130" t="s">
        <v>390</v>
      </c>
      <c r="D99" s="130" t="s">
        <v>347</v>
      </c>
      <c r="E99" s="130" t="s">
        <v>345</v>
      </c>
      <c r="F99" s="130" t="s">
        <v>345</v>
      </c>
      <c r="G99" s="131">
        <v>18020092.52</v>
      </c>
      <c r="H99" s="131">
        <v>17520092.52</v>
      </c>
      <c r="I99" s="127"/>
    </row>
    <row r="100" spans="1:9" ht="31.5" outlineLevel="3" x14ac:dyDescent="0.25">
      <c r="A100" s="134" t="s">
        <v>302</v>
      </c>
      <c r="B100" s="130" t="s">
        <v>345</v>
      </c>
      <c r="C100" s="130" t="s">
        <v>390</v>
      </c>
      <c r="D100" s="130" t="s">
        <v>167</v>
      </c>
      <c r="E100" s="130" t="s">
        <v>345</v>
      </c>
      <c r="F100" s="130" t="s">
        <v>345</v>
      </c>
      <c r="G100" s="131">
        <v>7417355.1100000003</v>
      </c>
      <c r="H100" s="131">
        <v>7417355.1100000003</v>
      </c>
      <c r="I100" s="127"/>
    </row>
    <row r="101" spans="1:9" outlineLevel="4" x14ac:dyDescent="0.25">
      <c r="A101" s="134" t="s">
        <v>432</v>
      </c>
      <c r="B101" s="130" t="s">
        <v>4</v>
      </c>
      <c r="C101" s="130" t="s">
        <v>390</v>
      </c>
      <c r="D101" s="130" t="s">
        <v>167</v>
      </c>
      <c r="E101" s="130" t="s">
        <v>354</v>
      </c>
      <c r="F101" s="130" t="s">
        <v>271</v>
      </c>
      <c r="G101" s="133">
        <v>203143.62</v>
      </c>
      <c r="H101" s="133">
        <v>203143.62</v>
      </c>
      <c r="I101" s="127"/>
    </row>
    <row r="102" spans="1:9" outlineLevel="4" x14ac:dyDescent="0.25">
      <c r="A102" s="134" t="s">
        <v>431</v>
      </c>
      <c r="B102" s="130" t="s">
        <v>4</v>
      </c>
      <c r="C102" s="130" t="s">
        <v>390</v>
      </c>
      <c r="D102" s="130" t="s">
        <v>167</v>
      </c>
      <c r="E102" s="130" t="s">
        <v>354</v>
      </c>
      <c r="F102" s="130" t="s">
        <v>362</v>
      </c>
      <c r="G102" s="133">
        <v>3492067.95</v>
      </c>
      <c r="H102" s="133">
        <v>3492067.95</v>
      </c>
      <c r="I102" s="127"/>
    </row>
    <row r="103" spans="1:9" outlineLevel="4" x14ac:dyDescent="0.25">
      <c r="A103" s="134" t="s">
        <v>432</v>
      </c>
      <c r="B103" s="130" t="s">
        <v>4</v>
      </c>
      <c r="C103" s="130" t="s">
        <v>390</v>
      </c>
      <c r="D103" s="130" t="s">
        <v>167</v>
      </c>
      <c r="E103" s="130" t="s">
        <v>354</v>
      </c>
      <c r="F103" s="130" t="s">
        <v>271</v>
      </c>
      <c r="G103" s="133">
        <v>2164856.88</v>
      </c>
      <c r="H103" s="133">
        <v>2164856.88</v>
      </c>
      <c r="I103" s="127"/>
    </row>
    <row r="104" spans="1:9" ht="31.5" outlineLevel="4" x14ac:dyDescent="0.25">
      <c r="A104" s="134" t="s">
        <v>446</v>
      </c>
      <c r="B104" s="130" t="s">
        <v>4</v>
      </c>
      <c r="C104" s="130" t="s">
        <v>390</v>
      </c>
      <c r="D104" s="130" t="s">
        <v>167</v>
      </c>
      <c r="E104" s="130" t="s">
        <v>354</v>
      </c>
      <c r="F104" s="130" t="s">
        <v>391</v>
      </c>
      <c r="G104" s="133">
        <v>1557286.66</v>
      </c>
      <c r="H104" s="133">
        <v>1557286.66</v>
      </c>
      <c r="I104" s="127"/>
    </row>
    <row r="105" spans="1:9" ht="47.25" outlineLevel="3" x14ac:dyDescent="0.25">
      <c r="A105" s="134" t="s">
        <v>303</v>
      </c>
      <c r="B105" s="130" t="s">
        <v>345</v>
      </c>
      <c r="C105" s="130" t="s">
        <v>390</v>
      </c>
      <c r="D105" s="130" t="s">
        <v>301</v>
      </c>
      <c r="E105" s="130" t="s">
        <v>345</v>
      </c>
      <c r="F105" s="130" t="s">
        <v>345</v>
      </c>
      <c r="G105" s="131">
        <v>2327410.92</v>
      </c>
      <c r="H105" s="131">
        <v>2327410.92</v>
      </c>
      <c r="I105" s="127"/>
    </row>
    <row r="106" spans="1:9" outlineLevel="4" x14ac:dyDescent="0.25">
      <c r="A106" s="134" t="s">
        <v>431</v>
      </c>
      <c r="B106" s="130" t="s">
        <v>4</v>
      </c>
      <c r="C106" s="130" t="s">
        <v>390</v>
      </c>
      <c r="D106" s="130" t="s">
        <v>301</v>
      </c>
      <c r="E106" s="130" t="s">
        <v>354</v>
      </c>
      <c r="F106" s="130" t="s">
        <v>362</v>
      </c>
      <c r="G106" s="133">
        <v>82456.45</v>
      </c>
      <c r="H106" s="133">
        <v>82456.45</v>
      </c>
      <c r="I106" s="127"/>
    </row>
    <row r="107" spans="1:9" outlineLevel="4" x14ac:dyDescent="0.25">
      <c r="A107" s="134" t="s">
        <v>431</v>
      </c>
      <c r="B107" s="130" t="s">
        <v>4</v>
      </c>
      <c r="C107" s="130" t="s">
        <v>390</v>
      </c>
      <c r="D107" s="130" t="s">
        <v>301</v>
      </c>
      <c r="E107" s="130" t="s">
        <v>354</v>
      </c>
      <c r="F107" s="130" t="s">
        <v>362</v>
      </c>
      <c r="G107" s="133">
        <v>236452.48000000001</v>
      </c>
      <c r="H107" s="133">
        <v>236452.48000000001</v>
      </c>
      <c r="I107" s="127"/>
    </row>
    <row r="108" spans="1:9" outlineLevel="4" x14ac:dyDescent="0.25">
      <c r="A108" s="134" t="s">
        <v>431</v>
      </c>
      <c r="B108" s="130" t="s">
        <v>4</v>
      </c>
      <c r="C108" s="130" t="s">
        <v>390</v>
      </c>
      <c r="D108" s="130" t="s">
        <v>301</v>
      </c>
      <c r="E108" s="130" t="s">
        <v>354</v>
      </c>
      <c r="F108" s="130" t="s">
        <v>362</v>
      </c>
      <c r="G108" s="133">
        <v>2008501.99</v>
      </c>
      <c r="H108" s="133">
        <v>2008501.99</v>
      </c>
      <c r="I108" s="127"/>
    </row>
    <row r="109" spans="1:9" ht="47.25" outlineLevel="3" x14ac:dyDescent="0.25">
      <c r="A109" s="134" t="s">
        <v>298</v>
      </c>
      <c r="B109" s="130" t="s">
        <v>345</v>
      </c>
      <c r="C109" s="130" t="s">
        <v>390</v>
      </c>
      <c r="D109" s="130" t="s">
        <v>365</v>
      </c>
      <c r="E109" s="130" t="s">
        <v>345</v>
      </c>
      <c r="F109" s="130" t="s">
        <v>345</v>
      </c>
      <c r="G109" s="131">
        <v>500000</v>
      </c>
      <c r="H109" s="131">
        <v>0</v>
      </c>
      <c r="I109" s="127"/>
    </row>
    <row r="110" spans="1:9" outlineLevel="4" x14ac:dyDescent="0.25">
      <c r="A110" s="134" t="s">
        <v>432</v>
      </c>
      <c r="B110" s="130" t="s">
        <v>4</v>
      </c>
      <c r="C110" s="130" t="s">
        <v>390</v>
      </c>
      <c r="D110" s="130" t="s">
        <v>365</v>
      </c>
      <c r="E110" s="130" t="s">
        <v>354</v>
      </c>
      <c r="F110" s="130" t="s">
        <v>271</v>
      </c>
      <c r="G110" s="133">
        <v>500000</v>
      </c>
      <c r="H110" s="133">
        <v>0</v>
      </c>
      <c r="I110" s="127"/>
    </row>
    <row r="111" spans="1:9" outlineLevel="3" x14ac:dyDescent="0.25">
      <c r="A111" s="134" t="s">
        <v>308</v>
      </c>
      <c r="B111" s="130" t="s">
        <v>345</v>
      </c>
      <c r="C111" s="130" t="s">
        <v>390</v>
      </c>
      <c r="D111" s="130" t="s">
        <v>20</v>
      </c>
      <c r="E111" s="130" t="s">
        <v>345</v>
      </c>
      <c r="F111" s="130" t="s">
        <v>345</v>
      </c>
      <c r="G111" s="131">
        <v>7775326.4900000002</v>
      </c>
      <c r="H111" s="131">
        <v>7775326.4900000002</v>
      </c>
      <c r="I111" s="127"/>
    </row>
    <row r="112" spans="1:9" outlineLevel="4" x14ac:dyDescent="0.25">
      <c r="A112" s="134" t="s">
        <v>431</v>
      </c>
      <c r="B112" s="130" t="s">
        <v>4</v>
      </c>
      <c r="C112" s="130" t="s">
        <v>390</v>
      </c>
      <c r="D112" s="130" t="s">
        <v>20</v>
      </c>
      <c r="E112" s="130" t="s">
        <v>354</v>
      </c>
      <c r="F112" s="130" t="s">
        <v>362</v>
      </c>
      <c r="G112" s="133">
        <v>4784450.58</v>
      </c>
      <c r="H112" s="133">
        <v>4784450.58</v>
      </c>
      <c r="I112" s="127"/>
    </row>
    <row r="113" spans="1:9" outlineLevel="4" x14ac:dyDescent="0.25">
      <c r="A113" s="134" t="s">
        <v>426</v>
      </c>
      <c r="B113" s="130" t="s">
        <v>4</v>
      </c>
      <c r="C113" s="130" t="s">
        <v>390</v>
      </c>
      <c r="D113" s="130" t="s">
        <v>20</v>
      </c>
      <c r="E113" s="130" t="s">
        <v>354</v>
      </c>
      <c r="F113" s="130" t="s">
        <v>355</v>
      </c>
      <c r="G113" s="133">
        <v>87000</v>
      </c>
      <c r="H113" s="133">
        <v>87000</v>
      </c>
      <c r="I113" s="127"/>
    </row>
    <row r="114" spans="1:9" ht="31.5" outlineLevel="4" x14ac:dyDescent="0.25">
      <c r="A114" s="134" t="s">
        <v>425</v>
      </c>
      <c r="B114" s="130" t="s">
        <v>4</v>
      </c>
      <c r="C114" s="130" t="s">
        <v>390</v>
      </c>
      <c r="D114" s="130" t="s">
        <v>20</v>
      </c>
      <c r="E114" s="130" t="s">
        <v>354</v>
      </c>
      <c r="F114" s="130" t="s">
        <v>356</v>
      </c>
      <c r="G114" s="133">
        <v>152000</v>
      </c>
      <c r="H114" s="133">
        <v>152000</v>
      </c>
      <c r="I114" s="127"/>
    </row>
    <row r="115" spans="1:9" outlineLevel="4" x14ac:dyDescent="0.25">
      <c r="A115" s="134" t="s">
        <v>430</v>
      </c>
      <c r="B115" s="130" t="s">
        <v>4</v>
      </c>
      <c r="C115" s="130" t="s">
        <v>390</v>
      </c>
      <c r="D115" s="130" t="s">
        <v>20</v>
      </c>
      <c r="E115" s="130" t="s">
        <v>363</v>
      </c>
      <c r="F115" s="130" t="s">
        <v>361</v>
      </c>
      <c r="G115" s="133">
        <v>2743575.82</v>
      </c>
      <c r="H115" s="133">
        <v>2743575.82</v>
      </c>
      <c r="I115" s="127"/>
    </row>
    <row r="116" spans="1:9" ht="46.5" customHeight="1" outlineLevel="4" x14ac:dyDescent="0.25">
      <c r="A116" s="134" t="s">
        <v>447</v>
      </c>
      <c r="B116" s="130" t="s">
        <v>4</v>
      </c>
      <c r="C116" s="130" t="s">
        <v>390</v>
      </c>
      <c r="D116" s="130" t="s">
        <v>20</v>
      </c>
      <c r="E116" s="130" t="s">
        <v>372</v>
      </c>
      <c r="F116" s="130" t="s">
        <v>392</v>
      </c>
      <c r="G116" s="133">
        <v>8300.09</v>
      </c>
      <c r="H116" s="133">
        <v>8300.09</v>
      </c>
      <c r="I116" s="127"/>
    </row>
    <row r="117" spans="1:9" outlineLevel="1" x14ac:dyDescent="0.25">
      <c r="A117" s="129" t="s">
        <v>448</v>
      </c>
      <c r="B117" s="130" t="s">
        <v>345</v>
      </c>
      <c r="C117" s="130" t="s">
        <v>393</v>
      </c>
      <c r="D117" s="130" t="s">
        <v>347</v>
      </c>
      <c r="E117" s="130" t="s">
        <v>345</v>
      </c>
      <c r="F117" s="130" t="s">
        <v>345</v>
      </c>
      <c r="G117" s="131">
        <v>11200</v>
      </c>
      <c r="H117" s="131">
        <v>11200</v>
      </c>
      <c r="I117" s="127"/>
    </row>
    <row r="118" spans="1:9" ht="31.5" outlineLevel="2" x14ac:dyDescent="0.25">
      <c r="A118" s="134" t="s">
        <v>112</v>
      </c>
      <c r="B118" s="130" t="s">
        <v>345</v>
      </c>
      <c r="C118" s="130" t="s">
        <v>394</v>
      </c>
      <c r="D118" s="130" t="s">
        <v>347</v>
      </c>
      <c r="E118" s="130" t="s">
        <v>345</v>
      </c>
      <c r="F118" s="130" t="s">
        <v>345</v>
      </c>
      <c r="G118" s="131">
        <v>11200</v>
      </c>
      <c r="H118" s="131">
        <v>11200</v>
      </c>
      <c r="I118" s="127"/>
    </row>
    <row r="119" spans="1:9" ht="63" outlineLevel="3" x14ac:dyDescent="0.25">
      <c r="A119" s="134" t="s">
        <v>279</v>
      </c>
      <c r="B119" s="130" t="s">
        <v>345</v>
      </c>
      <c r="C119" s="130" t="s">
        <v>394</v>
      </c>
      <c r="D119" s="130" t="s">
        <v>7</v>
      </c>
      <c r="E119" s="130" t="s">
        <v>345</v>
      </c>
      <c r="F119" s="130" t="s">
        <v>345</v>
      </c>
      <c r="G119" s="131">
        <v>11200</v>
      </c>
      <c r="H119" s="131">
        <v>11200</v>
      </c>
      <c r="I119" s="127"/>
    </row>
    <row r="120" spans="1:9" outlineLevel="4" x14ac:dyDescent="0.25">
      <c r="A120" s="134" t="s">
        <v>426</v>
      </c>
      <c r="B120" s="130" t="s">
        <v>4</v>
      </c>
      <c r="C120" s="130" t="s">
        <v>394</v>
      </c>
      <c r="D120" s="130" t="s">
        <v>7</v>
      </c>
      <c r="E120" s="130" t="s">
        <v>354</v>
      </c>
      <c r="F120" s="130" t="s">
        <v>355</v>
      </c>
      <c r="G120" s="133">
        <v>11200</v>
      </c>
      <c r="H120" s="133">
        <v>11200</v>
      </c>
      <c r="I120" s="127"/>
    </row>
    <row r="121" spans="1:9" outlineLevel="1" x14ac:dyDescent="0.25">
      <c r="A121" s="129" t="s">
        <v>449</v>
      </c>
      <c r="B121" s="130" t="s">
        <v>345</v>
      </c>
      <c r="C121" s="130" t="s">
        <v>395</v>
      </c>
      <c r="D121" s="130" t="s">
        <v>347</v>
      </c>
      <c r="E121" s="130" t="s">
        <v>345</v>
      </c>
      <c r="F121" s="130" t="s">
        <v>345</v>
      </c>
      <c r="G121" s="131">
        <v>2214657.15</v>
      </c>
      <c r="H121" s="131">
        <v>2214657.15</v>
      </c>
      <c r="I121" s="127"/>
    </row>
    <row r="122" spans="1:9" outlineLevel="2" x14ac:dyDescent="0.25">
      <c r="A122" s="134" t="s">
        <v>61</v>
      </c>
      <c r="B122" s="130" t="s">
        <v>345</v>
      </c>
      <c r="C122" s="130" t="s">
        <v>396</v>
      </c>
      <c r="D122" s="130" t="s">
        <v>347</v>
      </c>
      <c r="E122" s="130" t="s">
        <v>345</v>
      </c>
      <c r="F122" s="130" t="s">
        <v>345</v>
      </c>
      <c r="G122" s="131">
        <v>2214657.15</v>
      </c>
      <c r="H122" s="131">
        <v>2214657.15</v>
      </c>
      <c r="I122" s="127"/>
    </row>
    <row r="123" spans="1:9" outlineLevel="3" x14ac:dyDescent="0.25">
      <c r="A123" s="134" t="s">
        <v>450</v>
      </c>
      <c r="B123" s="130" t="s">
        <v>345</v>
      </c>
      <c r="C123" s="130" t="s">
        <v>396</v>
      </c>
      <c r="D123" s="130" t="s">
        <v>397</v>
      </c>
      <c r="E123" s="130" t="s">
        <v>345</v>
      </c>
      <c r="F123" s="130" t="s">
        <v>345</v>
      </c>
      <c r="G123" s="131">
        <v>1000000</v>
      </c>
      <c r="H123" s="131">
        <v>1000000</v>
      </c>
      <c r="I123" s="127"/>
    </row>
    <row r="124" spans="1:9" outlineLevel="4" x14ac:dyDescent="0.25">
      <c r="A124" s="134" t="s">
        <v>432</v>
      </c>
      <c r="B124" s="130" t="s">
        <v>4</v>
      </c>
      <c r="C124" s="130" t="s">
        <v>396</v>
      </c>
      <c r="D124" s="130" t="s">
        <v>397</v>
      </c>
      <c r="E124" s="130" t="s">
        <v>354</v>
      </c>
      <c r="F124" s="130" t="s">
        <v>271</v>
      </c>
      <c r="G124" s="133">
        <v>1000000</v>
      </c>
      <c r="H124" s="133">
        <v>1000000</v>
      </c>
      <c r="I124" s="127"/>
    </row>
    <row r="125" spans="1:9" ht="47.25" customHeight="1" outlineLevel="3" x14ac:dyDescent="0.25">
      <c r="A125" s="134" t="s">
        <v>451</v>
      </c>
      <c r="B125" s="130" t="s">
        <v>345</v>
      </c>
      <c r="C125" s="130" t="s">
        <v>396</v>
      </c>
      <c r="D125" s="130" t="s">
        <v>398</v>
      </c>
      <c r="E125" s="130" t="s">
        <v>345</v>
      </c>
      <c r="F125" s="130" t="s">
        <v>345</v>
      </c>
      <c r="G125" s="131">
        <v>1076173.1499999999</v>
      </c>
      <c r="H125" s="131">
        <v>1076173.1499999999</v>
      </c>
      <c r="I125" s="127"/>
    </row>
    <row r="126" spans="1:9" outlineLevel="4" x14ac:dyDescent="0.25">
      <c r="A126" s="134" t="s">
        <v>431</v>
      </c>
      <c r="B126" s="130" t="s">
        <v>4</v>
      </c>
      <c r="C126" s="130" t="s">
        <v>396</v>
      </c>
      <c r="D126" s="130" t="s">
        <v>398</v>
      </c>
      <c r="E126" s="130" t="s">
        <v>354</v>
      </c>
      <c r="F126" s="130" t="s">
        <v>362</v>
      </c>
      <c r="G126" s="133">
        <v>789233</v>
      </c>
      <c r="H126" s="133">
        <v>789233</v>
      </c>
      <c r="I126" s="127"/>
    </row>
    <row r="127" spans="1:9" outlineLevel="4" x14ac:dyDescent="0.25">
      <c r="A127" s="134" t="s">
        <v>431</v>
      </c>
      <c r="B127" s="130" t="s">
        <v>4</v>
      </c>
      <c r="C127" s="130" t="s">
        <v>396</v>
      </c>
      <c r="D127" s="130" t="s">
        <v>398</v>
      </c>
      <c r="E127" s="130" t="s">
        <v>354</v>
      </c>
      <c r="F127" s="130" t="s">
        <v>362</v>
      </c>
      <c r="G127" s="133">
        <v>100000</v>
      </c>
      <c r="H127" s="133">
        <v>100000</v>
      </c>
      <c r="I127" s="127"/>
    </row>
    <row r="128" spans="1:9" outlineLevel="4" x14ac:dyDescent="0.25">
      <c r="A128" s="134" t="s">
        <v>431</v>
      </c>
      <c r="B128" s="130" t="s">
        <v>4</v>
      </c>
      <c r="C128" s="130" t="s">
        <v>396</v>
      </c>
      <c r="D128" s="130" t="s">
        <v>398</v>
      </c>
      <c r="E128" s="130" t="s">
        <v>354</v>
      </c>
      <c r="F128" s="130" t="s">
        <v>362</v>
      </c>
      <c r="G128" s="133">
        <v>186940.15</v>
      </c>
      <c r="H128" s="133">
        <v>186940.15</v>
      </c>
      <c r="I128" s="127"/>
    </row>
    <row r="129" spans="1:9" ht="47.25" outlineLevel="3" x14ac:dyDescent="0.25">
      <c r="A129" s="134" t="s">
        <v>298</v>
      </c>
      <c r="B129" s="130" t="s">
        <v>345</v>
      </c>
      <c r="C129" s="130" t="s">
        <v>396</v>
      </c>
      <c r="D129" s="130" t="s">
        <v>365</v>
      </c>
      <c r="E129" s="130" t="s">
        <v>345</v>
      </c>
      <c r="F129" s="130" t="s">
        <v>345</v>
      </c>
      <c r="G129" s="131">
        <v>138484</v>
      </c>
      <c r="H129" s="131">
        <v>138484</v>
      </c>
      <c r="I129" s="127"/>
    </row>
    <row r="130" spans="1:9" outlineLevel="4" x14ac:dyDescent="0.25">
      <c r="A130" s="134" t="s">
        <v>432</v>
      </c>
      <c r="B130" s="130" t="s">
        <v>4</v>
      </c>
      <c r="C130" s="130" t="s">
        <v>396</v>
      </c>
      <c r="D130" s="130" t="s">
        <v>365</v>
      </c>
      <c r="E130" s="130" t="s">
        <v>354</v>
      </c>
      <c r="F130" s="130" t="s">
        <v>271</v>
      </c>
      <c r="G130" s="133">
        <v>138484</v>
      </c>
      <c r="H130" s="133">
        <v>138484</v>
      </c>
      <c r="I130" s="127"/>
    </row>
    <row r="131" spans="1:9" outlineLevel="1" x14ac:dyDescent="0.25">
      <c r="A131" s="129" t="s">
        <v>452</v>
      </c>
      <c r="B131" s="130" t="s">
        <v>345</v>
      </c>
      <c r="C131" s="130" t="s">
        <v>399</v>
      </c>
      <c r="D131" s="130" t="s">
        <v>347</v>
      </c>
      <c r="E131" s="130" t="s">
        <v>345</v>
      </c>
      <c r="F131" s="130" t="s">
        <v>345</v>
      </c>
      <c r="G131" s="131">
        <v>496085.68</v>
      </c>
      <c r="H131" s="131">
        <v>496085.68</v>
      </c>
      <c r="I131" s="127"/>
    </row>
    <row r="132" spans="1:9" outlineLevel="2" x14ac:dyDescent="0.25">
      <c r="A132" s="129" t="s">
        <v>64</v>
      </c>
      <c r="B132" s="130" t="s">
        <v>345</v>
      </c>
      <c r="C132" s="130" t="s">
        <v>400</v>
      </c>
      <c r="D132" s="130" t="s">
        <v>347</v>
      </c>
      <c r="E132" s="130" t="s">
        <v>345</v>
      </c>
      <c r="F132" s="130" t="s">
        <v>345</v>
      </c>
      <c r="G132" s="131">
        <v>170124.12</v>
      </c>
      <c r="H132" s="131">
        <v>170124.12</v>
      </c>
      <c r="I132" s="127"/>
    </row>
    <row r="133" spans="1:9" ht="47.25" customHeight="1" outlineLevel="3" x14ac:dyDescent="0.25">
      <c r="A133" s="134" t="s">
        <v>290</v>
      </c>
      <c r="B133" s="130" t="s">
        <v>345</v>
      </c>
      <c r="C133" s="130" t="s">
        <v>400</v>
      </c>
      <c r="D133" s="130" t="s">
        <v>21</v>
      </c>
      <c r="E133" s="130" t="s">
        <v>345</v>
      </c>
      <c r="F133" s="130" t="s">
        <v>345</v>
      </c>
      <c r="G133" s="131">
        <v>170124.12</v>
      </c>
      <c r="H133" s="131">
        <v>170124.12</v>
      </c>
      <c r="I133" s="127"/>
    </row>
    <row r="134" spans="1:9" ht="47.25" outlineLevel="4" x14ac:dyDescent="0.25">
      <c r="A134" s="134" t="s">
        <v>453</v>
      </c>
      <c r="B134" s="130" t="s">
        <v>4</v>
      </c>
      <c r="C134" s="130" t="s">
        <v>400</v>
      </c>
      <c r="D134" s="130" t="s">
        <v>21</v>
      </c>
      <c r="E134" s="130" t="s">
        <v>401</v>
      </c>
      <c r="F134" s="130" t="s">
        <v>402</v>
      </c>
      <c r="G134" s="133">
        <v>170124.12</v>
      </c>
      <c r="H134" s="133">
        <v>170124.12</v>
      </c>
      <c r="I134" s="127"/>
    </row>
    <row r="135" spans="1:9" outlineLevel="2" x14ac:dyDescent="0.25">
      <c r="A135" s="129" t="s">
        <v>65</v>
      </c>
      <c r="B135" s="130" t="s">
        <v>345</v>
      </c>
      <c r="C135" s="130" t="s">
        <v>403</v>
      </c>
      <c r="D135" s="130" t="s">
        <v>347</v>
      </c>
      <c r="E135" s="130" t="s">
        <v>345</v>
      </c>
      <c r="F135" s="130" t="s">
        <v>345</v>
      </c>
      <c r="G135" s="131">
        <v>100248.56</v>
      </c>
      <c r="H135" s="131">
        <v>100248.56</v>
      </c>
      <c r="I135" s="127"/>
    </row>
    <row r="136" spans="1:9" ht="64.5" customHeight="1" outlineLevel="3" x14ac:dyDescent="0.25">
      <c r="A136" s="134" t="s">
        <v>307</v>
      </c>
      <c r="B136" s="130" t="s">
        <v>345</v>
      </c>
      <c r="C136" s="130" t="s">
        <v>403</v>
      </c>
      <c r="D136" s="130" t="s">
        <v>22</v>
      </c>
      <c r="E136" s="130" t="s">
        <v>345</v>
      </c>
      <c r="F136" s="130" t="s">
        <v>345</v>
      </c>
      <c r="G136" s="131">
        <v>100248.56</v>
      </c>
      <c r="H136" s="131">
        <v>100248.56</v>
      </c>
      <c r="I136" s="127"/>
    </row>
    <row r="137" spans="1:9" ht="31.5" outlineLevel="4" x14ac:dyDescent="0.25">
      <c r="A137" s="134" t="s">
        <v>156</v>
      </c>
      <c r="B137" s="130" t="s">
        <v>4</v>
      </c>
      <c r="C137" s="130" t="s">
        <v>403</v>
      </c>
      <c r="D137" s="130" t="s">
        <v>22</v>
      </c>
      <c r="E137" s="130" t="s">
        <v>272</v>
      </c>
      <c r="F137" s="130" t="s">
        <v>404</v>
      </c>
      <c r="G137" s="133">
        <v>100248.56</v>
      </c>
      <c r="H137" s="133">
        <v>100248.56</v>
      </c>
      <c r="I137" s="127"/>
    </row>
    <row r="138" spans="1:9" ht="31.5" outlineLevel="2" x14ac:dyDescent="0.25">
      <c r="A138" s="129" t="s">
        <v>67</v>
      </c>
      <c r="B138" s="130" t="s">
        <v>345</v>
      </c>
      <c r="C138" s="130" t="s">
        <v>405</v>
      </c>
      <c r="D138" s="130" t="s">
        <v>347</v>
      </c>
      <c r="E138" s="130" t="s">
        <v>345</v>
      </c>
      <c r="F138" s="130" t="s">
        <v>345</v>
      </c>
      <c r="G138" s="131">
        <v>225713</v>
      </c>
      <c r="H138" s="131">
        <v>225713</v>
      </c>
      <c r="I138" s="127"/>
    </row>
    <row r="139" spans="1:9" outlineLevel="3" x14ac:dyDescent="0.25">
      <c r="A139" s="134" t="s">
        <v>292</v>
      </c>
      <c r="B139" s="130" t="s">
        <v>345</v>
      </c>
      <c r="C139" s="130" t="s">
        <v>405</v>
      </c>
      <c r="D139" s="130" t="s">
        <v>23</v>
      </c>
      <c r="E139" s="130" t="s">
        <v>345</v>
      </c>
      <c r="F139" s="130" t="s">
        <v>345</v>
      </c>
      <c r="G139" s="131">
        <v>225713</v>
      </c>
      <c r="H139" s="131">
        <v>225713</v>
      </c>
      <c r="I139" s="127"/>
    </row>
    <row r="140" spans="1:9" ht="63" customHeight="1" outlineLevel="4" x14ac:dyDescent="0.25">
      <c r="A140" s="134" t="s">
        <v>300</v>
      </c>
      <c r="B140" s="130" t="s">
        <v>4</v>
      </c>
      <c r="C140" s="130" t="s">
        <v>405</v>
      </c>
      <c r="D140" s="130" t="s">
        <v>23</v>
      </c>
      <c r="E140" s="130" t="s">
        <v>406</v>
      </c>
      <c r="F140" s="130" t="s">
        <v>389</v>
      </c>
      <c r="G140" s="133">
        <v>225713</v>
      </c>
      <c r="H140" s="133">
        <v>225713</v>
      </c>
      <c r="I140" s="127"/>
    </row>
    <row r="141" spans="1:9" outlineLevel="1" x14ac:dyDescent="0.25">
      <c r="A141" s="129" t="s">
        <v>454</v>
      </c>
      <c r="B141" s="130" t="s">
        <v>345</v>
      </c>
      <c r="C141" s="130" t="s">
        <v>407</v>
      </c>
      <c r="D141" s="130" t="s">
        <v>347</v>
      </c>
      <c r="E141" s="130" t="s">
        <v>345</v>
      </c>
      <c r="F141" s="130" t="s">
        <v>345</v>
      </c>
      <c r="G141" s="131">
        <v>7401935.8099999996</v>
      </c>
      <c r="H141" s="131">
        <v>7380509.6100000003</v>
      </c>
      <c r="I141" s="127"/>
    </row>
    <row r="142" spans="1:9" outlineLevel="2" x14ac:dyDescent="0.25">
      <c r="A142" s="134" t="s">
        <v>69</v>
      </c>
      <c r="B142" s="130" t="s">
        <v>345</v>
      </c>
      <c r="C142" s="130" t="s">
        <v>408</v>
      </c>
      <c r="D142" s="130" t="s">
        <v>347</v>
      </c>
      <c r="E142" s="130" t="s">
        <v>345</v>
      </c>
      <c r="F142" s="130" t="s">
        <v>345</v>
      </c>
      <c r="G142" s="131">
        <v>7401935.8099999996</v>
      </c>
      <c r="H142" s="131">
        <v>7380509.6100000003</v>
      </c>
      <c r="I142" s="127"/>
    </row>
    <row r="143" spans="1:9" ht="31.5" outlineLevel="3" x14ac:dyDescent="0.25">
      <c r="A143" s="134" t="s">
        <v>295</v>
      </c>
      <c r="B143" s="130" t="s">
        <v>345</v>
      </c>
      <c r="C143" s="130" t="s">
        <v>408</v>
      </c>
      <c r="D143" s="130" t="s">
        <v>24</v>
      </c>
      <c r="E143" s="130" t="s">
        <v>345</v>
      </c>
      <c r="F143" s="130" t="s">
        <v>345</v>
      </c>
      <c r="G143" s="131">
        <v>7149619.6100000003</v>
      </c>
      <c r="H143" s="131">
        <v>7149619.6100000003</v>
      </c>
      <c r="I143" s="127"/>
    </row>
    <row r="144" spans="1:9" ht="47.25" outlineLevel="4" x14ac:dyDescent="0.25">
      <c r="A144" s="134" t="s">
        <v>455</v>
      </c>
      <c r="B144" s="130" t="s">
        <v>4</v>
      </c>
      <c r="C144" s="130" t="s">
        <v>408</v>
      </c>
      <c r="D144" s="130" t="s">
        <v>24</v>
      </c>
      <c r="E144" s="130" t="s">
        <v>409</v>
      </c>
      <c r="F144" s="130" t="s">
        <v>410</v>
      </c>
      <c r="G144" s="133">
        <v>7149619.6100000003</v>
      </c>
      <c r="H144" s="133">
        <v>7149619.6100000003</v>
      </c>
      <c r="I144" s="127"/>
    </row>
    <row r="145" spans="1:9" ht="46.5" customHeight="1" outlineLevel="3" x14ac:dyDescent="0.25">
      <c r="A145" s="134" t="s">
        <v>451</v>
      </c>
      <c r="B145" s="130" t="s">
        <v>345</v>
      </c>
      <c r="C145" s="130" t="s">
        <v>408</v>
      </c>
      <c r="D145" s="130" t="s">
        <v>398</v>
      </c>
      <c r="E145" s="130" t="s">
        <v>345</v>
      </c>
      <c r="F145" s="130" t="s">
        <v>345</v>
      </c>
      <c r="G145" s="131">
        <v>252316.2</v>
      </c>
      <c r="H145" s="131">
        <v>230890</v>
      </c>
      <c r="I145" s="127"/>
    </row>
    <row r="146" spans="1:9" ht="18" customHeight="1" outlineLevel="4" x14ac:dyDescent="0.25">
      <c r="A146" s="134" t="s">
        <v>431</v>
      </c>
      <c r="B146" s="130" t="s">
        <v>4</v>
      </c>
      <c r="C146" s="130" t="s">
        <v>408</v>
      </c>
      <c r="D146" s="130" t="s">
        <v>398</v>
      </c>
      <c r="E146" s="130" t="s">
        <v>354</v>
      </c>
      <c r="F146" s="130" t="s">
        <v>362</v>
      </c>
      <c r="G146" s="133">
        <v>210767</v>
      </c>
      <c r="H146" s="133">
        <v>189340.79999999999</v>
      </c>
      <c r="I146" s="127"/>
    </row>
    <row r="147" spans="1:9" outlineLevel="4" x14ac:dyDescent="0.25">
      <c r="A147" s="134" t="s">
        <v>431</v>
      </c>
      <c r="B147" s="130" t="s">
        <v>4</v>
      </c>
      <c r="C147" s="130" t="s">
        <v>408</v>
      </c>
      <c r="D147" s="130" t="s">
        <v>398</v>
      </c>
      <c r="E147" s="130" t="s">
        <v>354</v>
      </c>
      <c r="F147" s="130" t="s">
        <v>362</v>
      </c>
      <c r="G147" s="133">
        <v>41549.199999999997</v>
      </c>
      <c r="H147" s="133">
        <v>41549.199999999997</v>
      </c>
      <c r="I147" s="127"/>
    </row>
    <row r="148" spans="1:9" outlineLevel="1" x14ac:dyDescent="0.25">
      <c r="A148" s="129" t="s">
        <v>456</v>
      </c>
      <c r="B148" s="130" t="s">
        <v>345</v>
      </c>
      <c r="C148" s="130" t="s">
        <v>411</v>
      </c>
      <c r="D148" s="130" t="s">
        <v>347</v>
      </c>
      <c r="E148" s="130" t="s">
        <v>345</v>
      </c>
      <c r="F148" s="130" t="s">
        <v>345</v>
      </c>
      <c r="G148" s="131">
        <v>159192</v>
      </c>
      <c r="H148" s="131">
        <v>159192</v>
      </c>
      <c r="I148" s="127"/>
    </row>
    <row r="149" spans="1:9" outlineLevel="2" x14ac:dyDescent="0.25">
      <c r="A149" s="129" t="s">
        <v>169</v>
      </c>
      <c r="B149" s="130" t="s">
        <v>345</v>
      </c>
      <c r="C149" s="130" t="s">
        <v>412</v>
      </c>
      <c r="D149" s="130" t="s">
        <v>347</v>
      </c>
      <c r="E149" s="130" t="s">
        <v>345</v>
      </c>
      <c r="F149" s="130" t="s">
        <v>345</v>
      </c>
      <c r="G149" s="131">
        <v>83712</v>
      </c>
      <c r="H149" s="131">
        <v>83712</v>
      </c>
      <c r="I149" s="127"/>
    </row>
    <row r="150" spans="1:9" ht="62.25" customHeight="1" outlineLevel="3" x14ac:dyDescent="0.25">
      <c r="A150" s="134" t="s">
        <v>304</v>
      </c>
      <c r="B150" s="130" t="s">
        <v>345</v>
      </c>
      <c r="C150" s="130" t="s">
        <v>412</v>
      </c>
      <c r="D150" s="130" t="s">
        <v>25</v>
      </c>
      <c r="E150" s="130" t="s">
        <v>345</v>
      </c>
      <c r="F150" s="130" t="s">
        <v>345</v>
      </c>
      <c r="G150" s="131">
        <v>83712</v>
      </c>
      <c r="H150" s="131">
        <v>83712</v>
      </c>
      <c r="I150" s="127"/>
    </row>
    <row r="151" spans="1:9" ht="31.5" outlineLevel="4" x14ac:dyDescent="0.25">
      <c r="A151" s="134" t="s">
        <v>156</v>
      </c>
      <c r="B151" s="130" t="s">
        <v>4</v>
      </c>
      <c r="C151" s="130" t="s">
        <v>412</v>
      </c>
      <c r="D151" s="130" t="s">
        <v>25</v>
      </c>
      <c r="E151" s="130" t="s">
        <v>272</v>
      </c>
      <c r="F151" s="130" t="s">
        <v>404</v>
      </c>
      <c r="G151" s="133">
        <v>83712</v>
      </c>
      <c r="H151" s="133">
        <v>83712</v>
      </c>
      <c r="I151" s="127"/>
    </row>
    <row r="152" spans="1:9" outlineLevel="2" x14ac:dyDescent="0.25">
      <c r="A152" s="129" t="s">
        <v>71</v>
      </c>
      <c r="B152" s="130" t="s">
        <v>345</v>
      </c>
      <c r="C152" s="130" t="s">
        <v>413</v>
      </c>
      <c r="D152" s="130" t="s">
        <v>347</v>
      </c>
      <c r="E152" s="130" t="s">
        <v>345</v>
      </c>
      <c r="F152" s="130" t="s">
        <v>345</v>
      </c>
      <c r="G152" s="131">
        <v>75480</v>
      </c>
      <c r="H152" s="131">
        <v>75480</v>
      </c>
      <c r="I152" s="127"/>
    </row>
    <row r="153" spans="1:9" outlineLevel="3" x14ac:dyDescent="0.25">
      <c r="A153" s="134" t="s">
        <v>314</v>
      </c>
      <c r="B153" s="130" t="s">
        <v>345</v>
      </c>
      <c r="C153" s="130" t="s">
        <v>413</v>
      </c>
      <c r="D153" s="130" t="s">
        <v>26</v>
      </c>
      <c r="E153" s="130" t="s">
        <v>345</v>
      </c>
      <c r="F153" s="130" t="s">
        <v>345</v>
      </c>
      <c r="G153" s="131">
        <v>75480</v>
      </c>
      <c r="H153" s="131">
        <v>75480</v>
      </c>
      <c r="I153" s="127"/>
    </row>
    <row r="154" spans="1:9" outlineLevel="4" x14ac:dyDescent="0.25">
      <c r="A154" s="134" t="s">
        <v>426</v>
      </c>
      <c r="B154" s="130" t="s">
        <v>4</v>
      </c>
      <c r="C154" s="130" t="s">
        <v>413</v>
      </c>
      <c r="D154" s="130" t="s">
        <v>26</v>
      </c>
      <c r="E154" s="130" t="s">
        <v>354</v>
      </c>
      <c r="F154" s="130" t="s">
        <v>355</v>
      </c>
      <c r="G154" s="133">
        <v>75480</v>
      </c>
      <c r="H154" s="133">
        <v>75480</v>
      </c>
      <c r="I154" s="127"/>
    </row>
    <row r="155" spans="1:9" ht="47.25" customHeight="1" x14ac:dyDescent="0.25">
      <c r="A155" s="129" t="s">
        <v>457</v>
      </c>
      <c r="B155" s="130" t="s">
        <v>345</v>
      </c>
      <c r="C155" s="130" t="s">
        <v>346</v>
      </c>
      <c r="D155" s="130" t="s">
        <v>347</v>
      </c>
      <c r="E155" s="130" t="s">
        <v>345</v>
      </c>
      <c r="F155" s="130" t="s">
        <v>345</v>
      </c>
      <c r="G155" s="131">
        <v>10669689.199999999</v>
      </c>
      <c r="H155" s="131">
        <v>10669689.199999999</v>
      </c>
      <c r="I155" s="127"/>
    </row>
    <row r="156" spans="1:9" outlineLevel="1" x14ac:dyDescent="0.25">
      <c r="A156" s="134" t="s">
        <v>449</v>
      </c>
      <c r="B156" s="130" t="s">
        <v>345</v>
      </c>
      <c r="C156" s="130" t="s">
        <v>395</v>
      </c>
      <c r="D156" s="130" t="s">
        <v>347</v>
      </c>
      <c r="E156" s="130" t="s">
        <v>345</v>
      </c>
      <c r="F156" s="130" t="s">
        <v>345</v>
      </c>
      <c r="G156" s="131">
        <v>10669689.199999999</v>
      </c>
      <c r="H156" s="131">
        <v>10669689.199999999</v>
      </c>
      <c r="I156" s="127"/>
    </row>
    <row r="157" spans="1:9" outlineLevel="2" x14ac:dyDescent="0.25">
      <c r="A157" s="134" t="s">
        <v>61</v>
      </c>
      <c r="B157" s="130" t="s">
        <v>345</v>
      </c>
      <c r="C157" s="130" t="s">
        <v>396</v>
      </c>
      <c r="D157" s="130" t="s">
        <v>347</v>
      </c>
      <c r="E157" s="130" t="s">
        <v>345</v>
      </c>
      <c r="F157" s="130" t="s">
        <v>345</v>
      </c>
      <c r="G157" s="131">
        <v>10669689.199999999</v>
      </c>
      <c r="H157" s="131">
        <v>10669689.199999999</v>
      </c>
      <c r="I157" s="127"/>
    </row>
    <row r="158" spans="1:9" ht="31.5" outlineLevel="3" x14ac:dyDescent="0.25">
      <c r="A158" s="134" t="s">
        <v>287</v>
      </c>
      <c r="B158" s="130" t="s">
        <v>345</v>
      </c>
      <c r="C158" s="130" t="s">
        <v>396</v>
      </c>
      <c r="D158" s="130" t="s">
        <v>27</v>
      </c>
      <c r="E158" s="130" t="s">
        <v>345</v>
      </c>
      <c r="F158" s="130" t="s">
        <v>345</v>
      </c>
      <c r="G158" s="131">
        <v>8295319.2699999996</v>
      </c>
      <c r="H158" s="131">
        <v>8295319.2699999996</v>
      </c>
      <c r="I158" s="127"/>
    </row>
    <row r="159" spans="1:9" outlineLevel="4" x14ac:dyDescent="0.25">
      <c r="A159" s="134" t="s">
        <v>423</v>
      </c>
      <c r="B159" s="130" t="s">
        <v>4</v>
      </c>
      <c r="C159" s="130" t="s">
        <v>396</v>
      </c>
      <c r="D159" s="130" t="s">
        <v>27</v>
      </c>
      <c r="E159" s="130" t="s">
        <v>414</v>
      </c>
      <c r="F159" s="130" t="s">
        <v>351</v>
      </c>
      <c r="G159" s="133">
        <v>5478316.3099999996</v>
      </c>
      <c r="H159" s="133">
        <v>5478316.3099999996</v>
      </c>
      <c r="I159" s="127"/>
    </row>
    <row r="160" spans="1:9" ht="31.5" outlineLevel="4" x14ac:dyDescent="0.25">
      <c r="A160" s="134" t="s">
        <v>427</v>
      </c>
      <c r="B160" s="130" t="s">
        <v>4</v>
      </c>
      <c r="C160" s="130" t="s">
        <v>396</v>
      </c>
      <c r="D160" s="130" t="s">
        <v>27</v>
      </c>
      <c r="E160" s="130" t="s">
        <v>414</v>
      </c>
      <c r="F160" s="130" t="s">
        <v>358</v>
      </c>
      <c r="G160" s="133">
        <v>3581.85</v>
      </c>
      <c r="H160" s="133">
        <v>3581.85</v>
      </c>
      <c r="I160" s="127"/>
    </row>
    <row r="161" spans="1:9" ht="31.5" outlineLevel="4" x14ac:dyDescent="0.25">
      <c r="A161" s="134" t="s">
        <v>427</v>
      </c>
      <c r="B161" s="130" t="s">
        <v>4</v>
      </c>
      <c r="C161" s="130" t="s">
        <v>396</v>
      </c>
      <c r="D161" s="130" t="s">
        <v>27</v>
      </c>
      <c r="E161" s="130" t="s">
        <v>368</v>
      </c>
      <c r="F161" s="130" t="s">
        <v>358</v>
      </c>
      <c r="G161" s="133">
        <v>500</v>
      </c>
      <c r="H161" s="133">
        <v>500</v>
      </c>
      <c r="I161" s="127"/>
    </row>
    <row r="162" spans="1:9" ht="31.5" outlineLevel="4" x14ac:dyDescent="0.25">
      <c r="A162" s="134" t="s">
        <v>313</v>
      </c>
      <c r="B162" s="130" t="s">
        <v>4</v>
      </c>
      <c r="C162" s="130" t="s">
        <v>396</v>
      </c>
      <c r="D162" s="130" t="s">
        <v>27</v>
      </c>
      <c r="E162" s="130" t="s">
        <v>415</v>
      </c>
      <c r="F162" s="130" t="s">
        <v>371</v>
      </c>
      <c r="G162" s="133">
        <v>19059.11</v>
      </c>
      <c r="H162" s="133">
        <v>19059.11</v>
      </c>
      <c r="I162" s="127"/>
    </row>
    <row r="163" spans="1:9" outlineLevel="4" x14ac:dyDescent="0.25">
      <c r="A163" s="137" t="s">
        <v>424</v>
      </c>
      <c r="B163" s="130" t="s">
        <v>4</v>
      </c>
      <c r="C163" s="130" t="s">
        <v>396</v>
      </c>
      <c r="D163" s="130" t="s">
        <v>27</v>
      </c>
      <c r="E163" s="130" t="s">
        <v>416</v>
      </c>
      <c r="F163" s="130" t="s">
        <v>353</v>
      </c>
      <c r="G163" s="133">
        <v>1649317.38</v>
      </c>
      <c r="H163" s="133">
        <v>1649317.38</v>
      </c>
      <c r="I163" s="127"/>
    </row>
    <row r="164" spans="1:9" outlineLevel="4" x14ac:dyDescent="0.25">
      <c r="A164" s="134" t="s">
        <v>428</v>
      </c>
      <c r="B164" s="130" t="s">
        <v>4</v>
      </c>
      <c r="C164" s="130" t="s">
        <v>396</v>
      </c>
      <c r="D164" s="130" t="s">
        <v>27</v>
      </c>
      <c r="E164" s="130" t="s">
        <v>354</v>
      </c>
      <c r="F164" s="130" t="s">
        <v>359</v>
      </c>
      <c r="G164" s="133">
        <v>19461.78</v>
      </c>
      <c r="H164" s="133">
        <v>19461.78</v>
      </c>
      <c r="I164" s="127"/>
    </row>
    <row r="165" spans="1:9" outlineLevel="4" x14ac:dyDescent="0.25">
      <c r="A165" s="134" t="s">
        <v>429</v>
      </c>
      <c r="B165" s="130" t="s">
        <v>4</v>
      </c>
      <c r="C165" s="130" t="s">
        <v>396</v>
      </c>
      <c r="D165" s="130" t="s">
        <v>27</v>
      </c>
      <c r="E165" s="130" t="s">
        <v>354</v>
      </c>
      <c r="F165" s="130" t="s">
        <v>360</v>
      </c>
      <c r="G165" s="133">
        <v>40000</v>
      </c>
      <c r="H165" s="133">
        <v>40000</v>
      </c>
      <c r="I165" s="127"/>
    </row>
    <row r="166" spans="1:9" outlineLevel="4" x14ac:dyDescent="0.25">
      <c r="A166" s="134" t="s">
        <v>430</v>
      </c>
      <c r="B166" s="130" t="s">
        <v>4</v>
      </c>
      <c r="C166" s="130" t="s">
        <v>396</v>
      </c>
      <c r="D166" s="130" t="s">
        <v>27</v>
      </c>
      <c r="E166" s="130" t="s">
        <v>354</v>
      </c>
      <c r="F166" s="130" t="s">
        <v>361</v>
      </c>
      <c r="G166" s="133">
        <v>45328.959999999999</v>
      </c>
      <c r="H166" s="133">
        <v>45328.959999999999</v>
      </c>
      <c r="I166" s="127"/>
    </row>
    <row r="167" spans="1:9" ht="17.25" customHeight="1" outlineLevel="4" x14ac:dyDescent="0.25">
      <c r="A167" s="134" t="s">
        <v>431</v>
      </c>
      <c r="B167" s="130" t="s">
        <v>4</v>
      </c>
      <c r="C167" s="130" t="s">
        <v>396</v>
      </c>
      <c r="D167" s="130" t="s">
        <v>27</v>
      </c>
      <c r="E167" s="130" t="s">
        <v>354</v>
      </c>
      <c r="F167" s="130" t="s">
        <v>362</v>
      </c>
      <c r="G167" s="133">
        <v>321087</v>
      </c>
      <c r="H167" s="133">
        <v>321087</v>
      </c>
      <c r="I167" s="127"/>
    </row>
    <row r="168" spans="1:9" outlineLevel="4" x14ac:dyDescent="0.25">
      <c r="A168" s="134" t="s">
        <v>426</v>
      </c>
      <c r="B168" s="130" t="s">
        <v>4</v>
      </c>
      <c r="C168" s="130" t="s">
        <v>396</v>
      </c>
      <c r="D168" s="130" t="s">
        <v>27</v>
      </c>
      <c r="E168" s="130" t="s">
        <v>354</v>
      </c>
      <c r="F168" s="130" t="s">
        <v>355</v>
      </c>
      <c r="G168" s="133">
        <v>124148</v>
      </c>
      <c r="H168" s="133">
        <v>124148</v>
      </c>
      <c r="I168" s="127"/>
    </row>
    <row r="169" spans="1:9" ht="31.5" outlineLevel="4" x14ac:dyDescent="0.25">
      <c r="A169" s="134" t="s">
        <v>425</v>
      </c>
      <c r="B169" s="130" t="s">
        <v>4</v>
      </c>
      <c r="C169" s="130" t="s">
        <v>396</v>
      </c>
      <c r="D169" s="130" t="s">
        <v>27</v>
      </c>
      <c r="E169" s="130" t="s">
        <v>354</v>
      </c>
      <c r="F169" s="130" t="s">
        <v>356</v>
      </c>
      <c r="G169" s="133">
        <v>18697.5</v>
      </c>
      <c r="H169" s="133">
        <v>18697.5</v>
      </c>
      <c r="I169" s="127"/>
    </row>
    <row r="170" spans="1:9" outlineLevel="4" x14ac:dyDescent="0.25">
      <c r="A170" s="134" t="s">
        <v>430</v>
      </c>
      <c r="B170" s="130" t="s">
        <v>4</v>
      </c>
      <c r="C170" s="130" t="s">
        <v>396</v>
      </c>
      <c r="D170" s="130" t="s">
        <v>27</v>
      </c>
      <c r="E170" s="130" t="s">
        <v>363</v>
      </c>
      <c r="F170" s="130" t="s">
        <v>361</v>
      </c>
      <c r="G170" s="133">
        <v>575797.79</v>
      </c>
      <c r="H170" s="133">
        <v>575797.79</v>
      </c>
      <c r="I170" s="127"/>
    </row>
    <row r="171" spans="1:9" ht="50.25" customHeight="1" outlineLevel="4" x14ac:dyDescent="0.25">
      <c r="A171" s="134" t="s">
        <v>447</v>
      </c>
      <c r="B171" s="130" t="s">
        <v>4</v>
      </c>
      <c r="C171" s="130" t="s">
        <v>396</v>
      </c>
      <c r="D171" s="130" t="s">
        <v>27</v>
      </c>
      <c r="E171" s="130" t="s">
        <v>372</v>
      </c>
      <c r="F171" s="130" t="s">
        <v>392</v>
      </c>
      <c r="G171" s="133">
        <v>23.59</v>
      </c>
      <c r="H171" s="133">
        <v>23.59</v>
      </c>
      <c r="I171" s="127"/>
    </row>
    <row r="172" spans="1:9" ht="48.75" customHeight="1" outlineLevel="3" x14ac:dyDescent="0.25">
      <c r="A172" s="134" t="s">
        <v>288</v>
      </c>
      <c r="B172" s="130" t="s">
        <v>345</v>
      </c>
      <c r="C172" s="130" t="s">
        <v>396</v>
      </c>
      <c r="D172" s="130" t="s">
        <v>153</v>
      </c>
      <c r="E172" s="130" t="s">
        <v>345</v>
      </c>
      <c r="F172" s="130" t="s">
        <v>345</v>
      </c>
      <c r="G172" s="131">
        <v>1268302.93</v>
      </c>
      <c r="H172" s="131">
        <v>1268302.93</v>
      </c>
      <c r="I172" s="127"/>
    </row>
    <row r="173" spans="1:9" outlineLevel="4" x14ac:dyDescent="0.25">
      <c r="A173" s="134" t="s">
        <v>423</v>
      </c>
      <c r="B173" s="130" t="s">
        <v>4</v>
      </c>
      <c r="C173" s="130" t="s">
        <v>396</v>
      </c>
      <c r="D173" s="130" t="s">
        <v>153</v>
      </c>
      <c r="E173" s="130" t="s">
        <v>414</v>
      </c>
      <c r="F173" s="130" t="s">
        <v>351</v>
      </c>
      <c r="G173" s="133">
        <v>415535.96</v>
      </c>
      <c r="H173" s="133">
        <v>415535.96</v>
      </c>
      <c r="I173" s="127"/>
    </row>
    <row r="174" spans="1:9" ht="15.75" customHeight="1" outlineLevel="4" x14ac:dyDescent="0.25">
      <c r="A174" s="134" t="s">
        <v>424</v>
      </c>
      <c r="B174" s="130" t="s">
        <v>4</v>
      </c>
      <c r="C174" s="130" t="s">
        <v>396</v>
      </c>
      <c r="D174" s="130" t="s">
        <v>153</v>
      </c>
      <c r="E174" s="130" t="s">
        <v>416</v>
      </c>
      <c r="F174" s="130" t="s">
        <v>353</v>
      </c>
      <c r="G174" s="133">
        <v>125491.87</v>
      </c>
      <c r="H174" s="133">
        <v>125491.87</v>
      </c>
      <c r="I174" s="127"/>
    </row>
    <row r="175" spans="1:9" outlineLevel="4" x14ac:dyDescent="0.25">
      <c r="A175" s="134" t="s">
        <v>426</v>
      </c>
      <c r="B175" s="130" t="s">
        <v>4</v>
      </c>
      <c r="C175" s="130" t="s">
        <v>396</v>
      </c>
      <c r="D175" s="130" t="s">
        <v>153</v>
      </c>
      <c r="E175" s="130" t="s">
        <v>354</v>
      </c>
      <c r="F175" s="130" t="s">
        <v>355</v>
      </c>
      <c r="G175" s="133">
        <v>718852.5</v>
      </c>
      <c r="H175" s="133">
        <v>718852.5</v>
      </c>
      <c r="I175" s="127"/>
    </row>
    <row r="176" spans="1:9" outlineLevel="4" x14ac:dyDescent="0.25">
      <c r="A176" s="134" t="s">
        <v>430</v>
      </c>
      <c r="B176" s="130" t="s">
        <v>4</v>
      </c>
      <c r="C176" s="130" t="s">
        <v>396</v>
      </c>
      <c r="D176" s="130" t="s">
        <v>153</v>
      </c>
      <c r="E176" s="130" t="s">
        <v>363</v>
      </c>
      <c r="F176" s="130" t="s">
        <v>361</v>
      </c>
      <c r="G176" s="133">
        <v>8422.6</v>
      </c>
      <c r="H176" s="133">
        <v>8422.6</v>
      </c>
      <c r="I176" s="127"/>
    </row>
    <row r="177" spans="1:9" ht="95.25" customHeight="1" outlineLevel="3" x14ac:dyDescent="0.25">
      <c r="A177" s="134" t="s">
        <v>458</v>
      </c>
      <c r="B177" s="130" t="s">
        <v>345</v>
      </c>
      <c r="C177" s="130" t="s">
        <v>396</v>
      </c>
      <c r="D177" s="130" t="s">
        <v>417</v>
      </c>
      <c r="E177" s="130" t="s">
        <v>345</v>
      </c>
      <c r="F177" s="130" t="s">
        <v>345</v>
      </c>
      <c r="G177" s="131">
        <v>234167</v>
      </c>
      <c r="H177" s="131">
        <v>234167</v>
      </c>
      <c r="I177" s="127"/>
    </row>
    <row r="178" spans="1:9" outlineLevel="4" x14ac:dyDescent="0.25">
      <c r="A178" s="134" t="s">
        <v>423</v>
      </c>
      <c r="B178" s="130" t="s">
        <v>4</v>
      </c>
      <c r="C178" s="130" t="s">
        <v>396</v>
      </c>
      <c r="D178" s="130" t="s">
        <v>417</v>
      </c>
      <c r="E178" s="130" t="s">
        <v>414</v>
      </c>
      <c r="F178" s="130" t="s">
        <v>351</v>
      </c>
      <c r="G178" s="133">
        <v>51232.04</v>
      </c>
      <c r="H178" s="133">
        <v>51232.04</v>
      </c>
      <c r="I178" s="127"/>
    </row>
    <row r="179" spans="1:9" outlineLevel="4" x14ac:dyDescent="0.25">
      <c r="A179" s="134" t="s">
        <v>424</v>
      </c>
      <c r="B179" s="130" t="s">
        <v>4</v>
      </c>
      <c r="C179" s="130" t="s">
        <v>396</v>
      </c>
      <c r="D179" s="130" t="s">
        <v>417</v>
      </c>
      <c r="E179" s="130" t="s">
        <v>416</v>
      </c>
      <c r="F179" s="130" t="s">
        <v>353</v>
      </c>
      <c r="G179" s="133">
        <v>15472.05</v>
      </c>
      <c r="H179" s="133">
        <v>15472.05</v>
      </c>
      <c r="I179" s="127"/>
    </row>
    <row r="180" spans="1:9" outlineLevel="4" x14ac:dyDescent="0.25">
      <c r="A180" s="134" t="s">
        <v>431</v>
      </c>
      <c r="B180" s="130" t="s">
        <v>4</v>
      </c>
      <c r="C180" s="130" t="s">
        <v>396</v>
      </c>
      <c r="D180" s="130" t="s">
        <v>417</v>
      </c>
      <c r="E180" s="130" t="s">
        <v>354</v>
      </c>
      <c r="F180" s="130" t="s">
        <v>362</v>
      </c>
      <c r="G180" s="133">
        <v>45000</v>
      </c>
      <c r="H180" s="133">
        <v>45000</v>
      </c>
      <c r="I180" s="127"/>
    </row>
    <row r="181" spans="1:9" outlineLevel="4" x14ac:dyDescent="0.25">
      <c r="A181" s="134" t="s">
        <v>432</v>
      </c>
      <c r="B181" s="130" t="s">
        <v>4</v>
      </c>
      <c r="C181" s="130" t="s">
        <v>396</v>
      </c>
      <c r="D181" s="130" t="s">
        <v>417</v>
      </c>
      <c r="E181" s="130" t="s">
        <v>354</v>
      </c>
      <c r="F181" s="130" t="s">
        <v>271</v>
      </c>
      <c r="G181" s="133">
        <v>113050</v>
      </c>
      <c r="H181" s="133">
        <v>113050</v>
      </c>
      <c r="I181" s="127"/>
    </row>
    <row r="182" spans="1:9" ht="31.5" outlineLevel="4" x14ac:dyDescent="0.25">
      <c r="A182" s="134" t="s">
        <v>425</v>
      </c>
      <c r="B182" s="130" t="s">
        <v>4</v>
      </c>
      <c r="C182" s="130" t="s">
        <v>396</v>
      </c>
      <c r="D182" s="130" t="s">
        <v>417</v>
      </c>
      <c r="E182" s="130" t="s">
        <v>354</v>
      </c>
      <c r="F182" s="130" t="s">
        <v>356</v>
      </c>
      <c r="G182" s="133">
        <v>9412.91</v>
      </c>
      <c r="H182" s="133">
        <v>9412.91</v>
      </c>
      <c r="I182" s="127"/>
    </row>
    <row r="183" spans="1:9" ht="31.5" outlineLevel="3" x14ac:dyDescent="0.25">
      <c r="A183" s="134" t="s">
        <v>289</v>
      </c>
      <c r="B183" s="130" t="s">
        <v>345</v>
      </c>
      <c r="C183" s="130" t="s">
        <v>396</v>
      </c>
      <c r="D183" s="130" t="s">
        <v>28</v>
      </c>
      <c r="E183" s="130" t="s">
        <v>345</v>
      </c>
      <c r="F183" s="130" t="s">
        <v>345</v>
      </c>
      <c r="G183" s="131">
        <v>871900</v>
      </c>
      <c r="H183" s="131">
        <v>871900</v>
      </c>
      <c r="I183" s="127"/>
    </row>
    <row r="184" spans="1:9" outlineLevel="4" x14ac:dyDescent="0.25">
      <c r="A184" s="134" t="s">
        <v>426</v>
      </c>
      <c r="B184" s="130" t="s">
        <v>4</v>
      </c>
      <c r="C184" s="130" t="s">
        <v>396</v>
      </c>
      <c r="D184" s="130" t="s">
        <v>28</v>
      </c>
      <c r="E184" s="130" t="s">
        <v>354</v>
      </c>
      <c r="F184" s="130" t="s">
        <v>355</v>
      </c>
      <c r="G184" s="133">
        <v>820900</v>
      </c>
      <c r="H184" s="133">
        <v>820900</v>
      </c>
      <c r="I184" s="127"/>
    </row>
    <row r="185" spans="1:9" ht="31.5" outlineLevel="4" x14ac:dyDescent="0.25">
      <c r="A185" s="134" t="s">
        <v>425</v>
      </c>
      <c r="B185" s="130" t="s">
        <v>4</v>
      </c>
      <c r="C185" s="130" t="s">
        <v>396</v>
      </c>
      <c r="D185" s="130" t="s">
        <v>28</v>
      </c>
      <c r="E185" s="130" t="s">
        <v>354</v>
      </c>
      <c r="F185" s="130" t="s">
        <v>356</v>
      </c>
      <c r="G185" s="133">
        <v>25000</v>
      </c>
      <c r="H185" s="133">
        <v>25000</v>
      </c>
      <c r="I185" s="127"/>
    </row>
    <row r="186" spans="1:9" ht="31.5" outlineLevel="4" x14ac:dyDescent="0.25">
      <c r="A186" s="134" t="s">
        <v>435</v>
      </c>
      <c r="B186" s="130" t="s">
        <v>4</v>
      </c>
      <c r="C186" s="130" t="s">
        <v>396</v>
      </c>
      <c r="D186" s="130" t="s">
        <v>28</v>
      </c>
      <c r="E186" s="130" t="s">
        <v>354</v>
      </c>
      <c r="F186" s="130" t="s">
        <v>370</v>
      </c>
      <c r="G186" s="133">
        <v>26000</v>
      </c>
      <c r="H186" s="133">
        <v>26000</v>
      </c>
      <c r="I186" s="127"/>
    </row>
    <row r="187" spans="1:9" ht="49.5" customHeight="1" x14ac:dyDescent="0.25">
      <c r="A187" s="129" t="s">
        <v>459</v>
      </c>
      <c r="B187" s="130" t="s">
        <v>345</v>
      </c>
      <c r="C187" s="130" t="s">
        <v>346</v>
      </c>
      <c r="D187" s="130" t="s">
        <v>347</v>
      </c>
      <c r="E187" s="130" t="s">
        <v>345</v>
      </c>
      <c r="F187" s="130" t="s">
        <v>345</v>
      </c>
      <c r="G187" s="131">
        <v>5663157.9800000004</v>
      </c>
      <c r="H187" s="131">
        <v>5663157.9800000004</v>
      </c>
      <c r="I187" s="127"/>
    </row>
    <row r="188" spans="1:9" outlineLevel="1" x14ac:dyDescent="0.25">
      <c r="A188" s="129" t="s">
        <v>449</v>
      </c>
      <c r="B188" s="130" t="s">
        <v>345</v>
      </c>
      <c r="C188" s="130" t="s">
        <v>395</v>
      </c>
      <c r="D188" s="130" t="s">
        <v>347</v>
      </c>
      <c r="E188" s="130" t="s">
        <v>345</v>
      </c>
      <c r="F188" s="130" t="s">
        <v>345</v>
      </c>
      <c r="G188" s="131">
        <v>5663157.9800000004</v>
      </c>
      <c r="H188" s="131">
        <v>5663157.9800000004</v>
      </c>
      <c r="I188" s="127"/>
    </row>
    <row r="189" spans="1:9" outlineLevel="2" x14ac:dyDescent="0.25">
      <c r="A189" s="134" t="s">
        <v>61</v>
      </c>
      <c r="B189" s="130" t="s">
        <v>345</v>
      </c>
      <c r="C189" s="130" t="s">
        <v>396</v>
      </c>
      <c r="D189" s="130" t="s">
        <v>347</v>
      </c>
      <c r="E189" s="130" t="s">
        <v>345</v>
      </c>
      <c r="F189" s="130" t="s">
        <v>345</v>
      </c>
      <c r="G189" s="131">
        <v>5663157.9800000004</v>
      </c>
      <c r="H189" s="131">
        <v>5663157.9800000004</v>
      </c>
      <c r="I189" s="127"/>
    </row>
    <row r="190" spans="1:9" ht="31.5" outlineLevel="3" x14ac:dyDescent="0.25">
      <c r="A190" s="134" t="s">
        <v>287</v>
      </c>
      <c r="B190" s="130" t="s">
        <v>345</v>
      </c>
      <c r="C190" s="130" t="s">
        <v>396</v>
      </c>
      <c r="D190" s="130" t="s">
        <v>27</v>
      </c>
      <c r="E190" s="130" t="s">
        <v>345</v>
      </c>
      <c r="F190" s="130" t="s">
        <v>345</v>
      </c>
      <c r="G190" s="131">
        <v>5263157.9800000004</v>
      </c>
      <c r="H190" s="131">
        <v>5263157.9800000004</v>
      </c>
      <c r="I190" s="127"/>
    </row>
    <row r="191" spans="1:9" outlineLevel="4" x14ac:dyDescent="0.25">
      <c r="A191" s="134" t="s">
        <v>423</v>
      </c>
      <c r="B191" s="130" t="s">
        <v>4</v>
      </c>
      <c r="C191" s="130" t="s">
        <v>396</v>
      </c>
      <c r="D191" s="130" t="s">
        <v>27</v>
      </c>
      <c r="E191" s="130" t="s">
        <v>414</v>
      </c>
      <c r="F191" s="130" t="s">
        <v>351</v>
      </c>
      <c r="G191" s="133">
        <v>2926391.2</v>
      </c>
      <c r="H191" s="133">
        <v>2926391.2</v>
      </c>
      <c r="I191" s="127"/>
    </row>
    <row r="192" spans="1:9" ht="31.5" outlineLevel="4" x14ac:dyDescent="0.25">
      <c r="A192" s="134" t="s">
        <v>427</v>
      </c>
      <c r="B192" s="130" t="s">
        <v>4</v>
      </c>
      <c r="C192" s="130" t="s">
        <v>396</v>
      </c>
      <c r="D192" s="130" t="s">
        <v>27</v>
      </c>
      <c r="E192" s="130" t="s">
        <v>414</v>
      </c>
      <c r="F192" s="130" t="s">
        <v>358</v>
      </c>
      <c r="G192" s="133">
        <v>19875.22</v>
      </c>
      <c r="H192" s="133">
        <v>19875.22</v>
      </c>
      <c r="I192" s="127"/>
    </row>
    <row r="193" spans="1:9" outlineLevel="4" x14ac:dyDescent="0.25">
      <c r="A193" s="134" t="s">
        <v>424</v>
      </c>
      <c r="B193" s="130" t="s">
        <v>4</v>
      </c>
      <c r="C193" s="130" t="s">
        <v>396</v>
      </c>
      <c r="D193" s="130" t="s">
        <v>27</v>
      </c>
      <c r="E193" s="130" t="s">
        <v>416</v>
      </c>
      <c r="F193" s="130" t="s">
        <v>353</v>
      </c>
      <c r="G193" s="133">
        <v>876522.2</v>
      </c>
      <c r="H193" s="133">
        <v>876522.2</v>
      </c>
      <c r="I193" s="127"/>
    </row>
    <row r="194" spans="1:9" outlineLevel="4" x14ac:dyDescent="0.25">
      <c r="A194" s="134" t="s">
        <v>426</v>
      </c>
      <c r="B194" s="130" t="s">
        <v>4</v>
      </c>
      <c r="C194" s="130" t="s">
        <v>396</v>
      </c>
      <c r="D194" s="130" t="s">
        <v>27</v>
      </c>
      <c r="E194" s="130" t="s">
        <v>418</v>
      </c>
      <c r="F194" s="130" t="s">
        <v>355</v>
      </c>
      <c r="G194" s="133">
        <v>8000</v>
      </c>
      <c r="H194" s="133">
        <v>8000</v>
      </c>
      <c r="I194" s="127"/>
    </row>
    <row r="195" spans="1:9" outlineLevel="4" x14ac:dyDescent="0.25">
      <c r="A195" s="134" t="s">
        <v>428</v>
      </c>
      <c r="B195" s="130" t="s">
        <v>4</v>
      </c>
      <c r="C195" s="130" t="s">
        <v>396</v>
      </c>
      <c r="D195" s="130" t="s">
        <v>27</v>
      </c>
      <c r="E195" s="130" t="s">
        <v>354</v>
      </c>
      <c r="F195" s="130" t="s">
        <v>359</v>
      </c>
      <c r="G195" s="133">
        <v>30756.65</v>
      </c>
      <c r="H195" s="133">
        <v>30756.65</v>
      </c>
      <c r="I195" s="127"/>
    </row>
    <row r="196" spans="1:9" outlineLevel="4" x14ac:dyDescent="0.25">
      <c r="A196" s="134" t="s">
        <v>430</v>
      </c>
      <c r="B196" s="130" t="s">
        <v>4</v>
      </c>
      <c r="C196" s="130" t="s">
        <v>396</v>
      </c>
      <c r="D196" s="130" t="s">
        <v>27</v>
      </c>
      <c r="E196" s="130" t="s">
        <v>354</v>
      </c>
      <c r="F196" s="130" t="s">
        <v>361</v>
      </c>
      <c r="G196" s="133">
        <v>4740.13</v>
      </c>
      <c r="H196" s="133">
        <v>4740.13</v>
      </c>
      <c r="I196" s="127"/>
    </row>
    <row r="197" spans="1:9" outlineLevel="4" x14ac:dyDescent="0.25">
      <c r="A197" s="134" t="s">
        <v>431</v>
      </c>
      <c r="B197" s="130" t="s">
        <v>4</v>
      </c>
      <c r="C197" s="130" t="s">
        <v>396</v>
      </c>
      <c r="D197" s="130" t="s">
        <v>27</v>
      </c>
      <c r="E197" s="130" t="s">
        <v>354</v>
      </c>
      <c r="F197" s="130" t="s">
        <v>362</v>
      </c>
      <c r="G197" s="133">
        <v>471897.74</v>
      </c>
      <c r="H197" s="133">
        <v>471897.74</v>
      </c>
      <c r="I197" s="127"/>
    </row>
    <row r="198" spans="1:9" outlineLevel="4" x14ac:dyDescent="0.25">
      <c r="A198" s="134" t="s">
        <v>426</v>
      </c>
      <c r="B198" s="130" t="s">
        <v>4</v>
      </c>
      <c r="C198" s="130" t="s">
        <v>396</v>
      </c>
      <c r="D198" s="130" t="s">
        <v>27</v>
      </c>
      <c r="E198" s="130" t="s">
        <v>354</v>
      </c>
      <c r="F198" s="130" t="s">
        <v>355</v>
      </c>
      <c r="G198" s="133">
        <v>567413</v>
      </c>
      <c r="H198" s="133">
        <v>567413</v>
      </c>
      <c r="I198" s="127"/>
    </row>
    <row r="199" spans="1:9" outlineLevel="4" x14ac:dyDescent="0.25">
      <c r="A199" s="134" t="s">
        <v>432</v>
      </c>
      <c r="B199" s="130" t="s">
        <v>4</v>
      </c>
      <c r="C199" s="130" t="s">
        <v>396</v>
      </c>
      <c r="D199" s="130" t="s">
        <v>27</v>
      </c>
      <c r="E199" s="130" t="s">
        <v>354</v>
      </c>
      <c r="F199" s="130" t="s">
        <v>271</v>
      </c>
      <c r="G199" s="133">
        <v>52880</v>
      </c>
      <c r="H199" s="133">
        <v>52880</v>
      </c>
      <c r="I199" s="127"/>
    </row>
    <row r="200" spans="1:9" ht="31.5" outlineLevel="4" x14ac:dyDescent="0.25">
      <c r="A200" s="134" t="s">
        <v>425</v>
      </c>
      <c r="B200" s="130" t="s">
        <v>4</v>
      </c>
      <c r="C200" s="130" t="s">
        <v>396</v>
      </c>
      <c r="D200" s="130" t="s">
        <v>27</v>
      </c>
      <c r="E200" s="130" t="s">
        <v>354</v>
      </c>
      <c r="F200" s="130" t="s">
        <v>356</v>
      </c>
      <c r="G200" s="133">
        <v>48473</v>
      </c>
      <c r="H200" s="133">
        <v>48473</v>
      </c>
      <c r="I200" s="127"/>
    </row>
    <row r="201" spans="1:9" outlineLevel="4" x14ac:dyDescent="0.25">
      <c r="A201" s="134" t="s">
        <v>430</v>
      </c>
      <c r="B201" s="130" t="s">
        <v>4</v>
      </c>
      <c r="C201" s="130" t="s">
        <v>396</v>
      </c>
      <c r="D201" s="130" t="s">
        <v>27</v>
      </c>
      <c r="E201" s="130" t="s">
        <v>363</v>
      </c>
      <c r="F201" s="130" t="s">
        <v>361</v>
      </c>
      <c r="G201" s="133">
        <v>251085.98</v>
      </c>
      <c r="H201" s="133">
        <v>251085.98</v>
      </c>
      <c r="I201" s="127"/>
    </row>
    <row r="202" spans="1:9" ht="47.25" outlineLevel="4" x14ac:dyDescent="0.25">
      <c r="A202" s="134" t="s">
        <v>436</v>
      </c>
      <c r="B202" s="130" t="s">
        <v>4</v>
      </c>
      <c r="C202" s="130" t="s">
        <v>396</v>
      </c>
      <c r="D202" s="130" t="s">
        <v>27</v>
      </c>
      <c r="E202" s="130" t="s">
        <v>372</v>
      </c>
      <c r="F202" s="130" t="s">
        <v>373</v>
      </c>
      <c r="G202" s="133">
        <v>5081.05</v>
      </c>
      <c r="H202" s="133">
        <v>5081.05</v>
      </c>
      <c r="I202" s="127"/>
    </row>
    <row r="203" spans="1:9" ht="48" customHeight="1" outlineLevel="4" x14ac:dyDescent="0.25">
      <c r="A203" s="134" t="s">
        <v>447</v>
      </c>
      <c r="B203" s="130" t="s">
        <v>4</v>
      </c>
      <c r="C203" s="130" t="s">
        <v>396</v>
      </c>
      <c r="D203" s="130" t="s">
        <v>27</v>
      </c>
      <c r="E203" s="130" t="s">
        <v>372</v>
      </c>
      <c r="F203" s="130" t="s">
        <v>392</v>
      </c>
      <c r="G203" s="133">
        <v>41.81</v>
      </c>
      <c r="H203" s="133">
        <v>41.81</v>
      </c>
      <c r="I203" s="127"/>
    </row>
    <row r="204" spans="1:9" ht="47.25" outlineLevel="3" x14ac:dyDescent="0.25">
      <c r="A204" s="134" t="s">
        <v>298</v>
      </c>
      <c r="B204" s="130" t="s">
        <v>345</v>
      </c>
      <c r="C204" s="130" t="s">
        <v>396</v>
      </c>
      <c r="D204" s="130" t="s">
        <v>365</v>
      </c>
      <c r="E204" s="130" t="s">
        <v>345</v>
      </c>
      <c r="F204" s="130" t="s">
        <v>345</v>
      </c>
      <c r="G204" s="131">
        <v>400000</v>
      </c>
      <c r="H204" s="131">
        <v>400000</v>
      </c>
      <c r="I204" s="127"/>
    </row>
    <row r="205" spans="1:9" outlineLevel="4" x14ac:dyDescent="0.25">
      <c r="A205" s="134" t="s">
        <v>431</v>
      </c>
      <c r="B205" s="130" t="s">
        <v>4</v>
      </c>
      <c r="C205" s="130" t="s">
        <v>396</v>
      </c>
      <c r="D205" s="130" t="s">
        <v>365</v>
      </c>
      <c r="E205" s="130" t="s">
        <v>354</v>
      </c>
      <c r="F205" s="130" t="s">
        <v>362</v>
      </c>
      <c r="G205" s="133">
        <v>400000</v>
      </c>
      <c r="H205" s="133">
        <v>400000</v>
      </c>
      <c r="I205" s="127"/>
    </row>
    <row r="206" spans="1:9" s="67" customFormat="1" ht="22.5" customHeight="1" x14ac:dyDescent="0.25">
      <c r="A206" s="154" t="s">
        <v>419</v>
      </c>
      <c r="B206" s="155"/>
      <c r="C206" s="155"/>
      <c r="D206" s="155"/>
      <c r="E206" s="155"/>
      <c r="F206" s="155"/>
      <c r="G206" s="135">
        <v>79569930.469999999</v>
      </c>
      <c r="H206" s="135">
        <v>79046069.319999993</v>
      </c>
      <c r="I206" s="136"/>
    </row>
    <row r="214" spans="7:7" x14ac:dyDescent="0.25">
      <c r="G214" s="71"/>
    </row>
  </sheetData>
  <mergeCells count="12">
    <mergeCell ref="E1:H1"/>
    <mergeCell ref="A2:H2"/>
    <mergeCell ref="A3:H3"/>
    <mergeCell ref="F4:F5"/>
    <mergeCell ref="G4:G5"/>
    <mergeCell ref="H4:H5"/>
    <mergeCell ref="A206:F206"/>
    <mergeCell ref="A4:A5"/>
    <mergeCell ref="B4:B5"/>
    <mergeCell ref="C4:C5"/>
    <mergeCell ref="D4:D5"/>
    <mergeCell ref="E4:E5"/>
  </mergeCells>
  <pageMargins left="0.59055118110236227" right="0.39370078740157483" top="0.39370078740157483" bottom="0.39370078740157483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zoomScaleNormal="100" workbookViewId="0">
      <selection activeCell="H7" sqref="H7"/>
    </sheetView>
  </sheetViews>
  <sheetFormatPr defaultRowHeight="15.75" outlineLevelRow="4" x14ac:dyDescent="0.25"/>
  <cols>
    <col min="1" max="1" width="47.7109375" style="65" customWidth="1"/>
    <col min="2" max="2" width="7.7109375" style="65" customWidth="1"/>
    <col min="3" max="3" width="12" style="65" customWidth="1"/>
    <col min="4" max="4" width="7.7109375" style="65" customWidth="1"/>
    <col min="5" max="5" width="9.5703125" style="65" customWidth="1"/>
    <col min="6" max="6" width="19.42578125" style="65" customWidth="1"/>
    <col min="7" max="7" width="17.7109375" style="144" customWidth="1"/>
    <col min="8" max="16384" width="9.140625" style="65"/>
  </cols>
  <sheetData>
    <row r="1" spans="1:7" ht="66.75" customHeight="1" x14ac:dyDescent="0.25">
      <c r="D1" s="160" t="s">
        <v>464</v>
      </c>
      <c r="E1" s="160"/>
      <c r="F1" s="160"/>
      <c r="G1" s="160"/>
    </row>
    <row r="2" spans="1:7" ht="53.25" customHeight="1" x14ac:dyDescent="0.25">
      <c r="A2" s="168" t="s">
        <v>474</v>
      </c>
      <c r="B2" s="168"/>
      <c r="C2" s="168"/>
      <c r="D2" s="168"/>
      <c r="E2" s="168"/>
      <c r="F2" s="168"/>
      <c r="G2" s="168"/>
    </row>
    <row r="3" spans="1:7" ht="12.75" customHeight="1" x14ac:dyDescent="0.25">
      <c r="A3" s="163" t="s">
        <v>341</v>
      </c>
      <c r="B3" s="164"/>
      <c r="C3" s="164"/>
      <c r="D3" s="164"/>
      <c r="E3" s="164"/>
      <c r="F3" s="164"/>
      <c r="G3" s="165"/>
    </row>
    <row r="4" spans="1:7" ht="38.25" customHeight="1" x14ac:dyDescent="0.25">
      <c r="A4" s="156" t="s">
        <v>0</v>
      </c>
      <c r="B4" s="156" t="s">
        <v>343</v>
      </c>
      <c r="C4" s="156" t="s">
        <v>1</v>
      </c>
      <c r="D4" s="156" t="s">
        <v>2</v>
      </c>
      <c r="E4" s="156" t="s">
        <v>344</v>
      </c>
      <c r="F4" s="156" t="s">
        <v>420</v>
      </c>
      <c r="G4" s="166" t="s">
        <v>74</v>
      </c>
    </row>
    <row r="5" spans="1:7" ht="56.25" customHeight="1" x14ac:dyDescent="0.25">
      <c r="A5" s="157"/>
      <c r="B5" s="157"/>
      <c r="C5" s="157"/>
      <c r="D5" s="157"/>
      <c r="E5" s="157"/>
      <c r="F5" s="157"/>
      <c r="G5" s="167"/>
    </row>
    <row r="6" spans="1:7" ht="15.75" customHeight="1" outlineLevel="1" x14ac:dyDescent="0.25">
      <c r="A6" s="129" t="s">
        <v>422</v>
      </c>
      <c r="B6" s="130" t="s">
        <v>348</v>
      </c>
      <c r="C6" s="130" t="s">
        <v>347</v>
      </c>
      <c r="D6" s="130" t="s">
        <v>345</v>
      </c>
      <c r="E6" s="130" t="s">
        <v>345</v>
      </c>
      <c r="F6" s="131">
        <v>18721595.890000001</v>
      </c>
      <c r="G6" s="140">
        <v>18719160.940000001</v>
      </c>
    </row>
    <row r="7" spans="1:7" ht="63" customHeight="1" outlineLevel="2" x14ac:dyDescent="0.25">
      <c r="A7" s="129" t="s">
        <v>273</v>
      </c>
      <c r="B7" s="130" t="s">
        <v>349</v>
      </c>
      <c r="C7" s="130" t="s">
        <v>347</v>
      </c>
      <c r="D7" s="130" t="s">
        <v>345</v>
      </c>
      <c r="E7" s="130" t="s">
        <v>345</v>
      </c>
      <c r="F7" s="131">
        <v>88126.8</v>
      </c>
      <c r="G7" s="140">
        <v>88126.8</v>
      </c>
    </row>
    <row r="8" spans="1:7" outlineLevel="3" x14ac:dyDescent="0.25">
      <c r="A8" s="134" t="s">
        <v>274</v>
      </c>
      <c r="B8" s="130" t="s">
        <v>349</v>
      </c>
      <c r="C8" s="130" t="s">
        <v>3</v>
      </c>
      <c r="D8" s="130" t="s">
        <v>345</v>
      </c>
      <c r="E8" s="130" t="s">
        <v>345</v>
      </c>
      <c r="F8" s="131">
        <v>88126.8</v>
      </c>
      <c r="G8" s="140">
        <v>88126.8</v>
      </c>
    </row>
    <row r="9" spans="1:7" outlineLevel="4" x14ac:dyDescent="0.25">
      <c r="A9" s="134" t="s">
        <v>423</v>
      </c>
      <c r="B9" s="130" t="s">
        <v>349</v>
      </c>
      <c r="C9" s="130" t="s">
        <v>3</v>
      </c>
      <c r="D9" s="130" t="s">
        <v>350</v>
      </c>
      <c r="E9" s="130" t="s">
        <v>351</v>
      </c>
      <c r="F9" s="133">
        <v>62000</v>
      </c>
      <c r="G9" s="141">
        <v>62000</v>
      </c>
    </row>
    <row r="10" spans="1:7" ht="16.5" customHeight="1" outlineLevel="4" x14ac:dyDescent="0.25">
      <c r="A10" s="134" t="s">
        <v>424</v>
      </c>
      <c r="B10" s="130" t="s">
        <v>349</v>
      </c>
      <c r="C10" s="130" t="s">
        <v>3</v>
      </c>
      <c r="D10" s="130" t="s">
        <v>352</v>
      </c>
      <c r="E10" s="130" t="s">
        <v>353</v>
      </c>
      <c r="F10" s="133">
        <v>18724</v>
      </c>
      <c r="G10" s="141">
        <v>18724</v>
      </c>
    </row>
    <row r="11" spans="1:7" outlineLevel="4" x14ac:dyDescent="0.25">
      <c r="A11" s="134" t="s">
        <v>426</v>
      </c>
      <c r="B11" s="130" t="s">
        <v>349</v>
      </c>
      <c r="C11" s="130" t="s">
        <v>3</v>
      </c>
      <c r="D11" s="130" t="s">
        <v>354</v>
      </c>
      <c r="E11" s="130" t="s">
        <v>355</v>
      </c>
      <c r="F11" s="133">
        <v>3500</v>
      </c>
      <c r="G11" s="141">
        <v>3500</v>
      </c>
    </row>
    <row r="12" spans="1:7" ht="31.5" outlineLevel="4" x14ac:dyDescent="0.25">
      <c r="A12" s="134" t="s">
        <v>425</v>
      </c>
      <c r="B12" s="130" t="s">
        <v>349</v>
      </c>
      <c r="C12" s="130" t="s">
        <v>3</v>
      </c>
      <c r="D12" s="130" t="s">
        <v>354</v>
      </c>
      <c r="E12" s="130" t="s">
        <v>356</v>
      </c>
      <c r="F12" s="133">
        <v>3902.8</v>
      </c>
      <c r="G12" s="141">
        <v>3902.8</v>
      </c>
    </row>
    <row r="13" spans="1:7" ht="77.25" customHeight="1" outlineLevel="2" x14ac:dyDescent="0.25">
      <c r="A13" s="129" t="s">
        <v>41</v>
      </c>
      <c r="B13" s="130" t="s">
        <v>357</v>
      </c>
      <c r="C13" s="130" t="s">
        <v>347</v>
      </c>
      <c r="D13" s="130" t="s">
        <v>345</v>
      </c>
      <c r="E13" s="130" t="s">
        <v>345</v>
      </c>
      <c r="F13" s="131">
        <v>13489701.960000001</v>
      </c>
      <c r="G13" s="140">
        <v>13489701.960000001</v>
      </c>
    </row>
    <row r="14" spans="1:7" outlineLevel="3" x14ac:dyDescent="0.25">
      <c r="A14" s="129" t="s">
        <v>274</v>
      </c>
      <c r="B14" s="130" t="s">
        <v>357</v>
      </c>
      <c r="C14" s="130" t="s">
        <v>5</v>
      </c>
      <c r="D14" s="130" t="s">
        <v>345</v>
      </c>
      <c r="E14" s="130" t="s">
        <v>345</v>
      </c>
      <c r="F14" s="131">
        <v>12664674.58</v>
      </c>
      <c r="G14" s="140">
        <v>12664674.58</v>
      </c>
    </row>
    <row r="15" spans="1:7" outlineLevel="4" x14ac:dyDescent="0.25">
      <c r="A15" s="134" t="s">
        <v>423</v>
      </c>
      <c r="B15" s="130" t="s">
        <v>357</v>
      </c>
      <c r="C15" s="130" t="s">
        <v>5</v>
      </c>
      <c r="D15" s="130" t="s">
        <v>350</v>
      </c>
      <c r="E15" s="130" t="s">
        <v>351</v>
      </c>
      <c r="F15" s="133">
        <v>8428887.9399999995</v>
      </c>
      <c r="G15" s="141">
        <v>8428887.9399999995</v>
      </c>
    </row>
    <row r="16" spans="1:7" ht="31.5" outlineLevel="4" x14ac:dyDescent="0.25">
      <c r="A16" s="134" t="s">
        <v>427</v>
      </c>
      <c r="B16" s="130" t="s">
        <v>357</v>
      </c>
      <c r="C16" s="130" t="s">
        <v>5</v>
      </c>
      <c r="D16" s="130" t="s">
        <v>350</v>
      </c>
      <c r="E16" s="130" t="s">
        <v>358</v>
      </c>
      <c r="F16" s="133">
        <v>56351.64</v>
      </c>
      <c r="G16" s="141">
        <v>56351.64</v>
      </c>
    </row>
    <row r="17" spans="1:7" outlineLevel="4" x14ac:dyDescent="0.25">
      <c r="A17" s="134" t="s">
        <v>424</v>
      </c>
      <c r="B17" s="130" t="s">
        <v>357</v>
      </c>
      <c r="C17" s="130" t="s">
        <v>5</v>
      </c>
      <c r="D17" s="130" t="s">
        <v>352</v>
      </c>
      <c r="E17" s="130" t="s">
        <v>353</v>
      </c>
      <c r="F17" s="133">
        <v>2545524.09</v>
      </c>
      <c r="G17" s="141">
        <v>2545524.09</v>
      </c>
    </row>
    <row r="18" spans="1:7" outlineLevel="4" x14ac:dyDescent="0.25">
      <c r="A18" s="134" t="s">
        <v>428</v>
      </c>
      <c r="B18" s="130" t="s">
        <v>357</v>
      </c>
      <c r="C18" s="130" t="s">
        <v>5</v>
      </c>
      <c r="D18" s="130" t="s">
        <v>354</v>
      </c>
      <c r="E18" s="130" t="s">
        <v>359</v>
      </c>
      <c r="F18" s="133">
        <v>117895.89</v>
      </c>
      <c r="G18" s="141">
        <v>117895.89</v>
      </c>
    </row>
    <row r="19" spans="1:7" outlineLevel="4" x14ac:dyDescent="0.25">
      <c r="A19" s="134" t="s">
        <v>429</v>
      </c>
      <c r="B19" s="130" t="s">
        <v>357</v>
      </c>
      <c r="C19" s="130" t="s">
        <v>5</v>
      </c>
      <c r="D19" s="130" t="s">
        <v>354</v>
      </c>
      <c r="E19" s="130" t="s">
        <v>360</v>
      </c>
      <c r="F19" s="133">
        <v>531997.34</v>
      </c>
      <c r="G19" s="141">
        <v>531997.34</v>
      </c>
    </row>
    <row r="20" spans="1:7" outlineLevel="4" x14ac:dyDescent="0.25">
      <c r="A20" s="134" t="s">
        <v>430</v>
      </c>
      <c r="B20" s="130" t="s">
        <v>357</v>
      </c>
      <c r="C20" s="130" t="s">
        <v>5</v>
      </c>
      <c r="D20" s="130" t="s">
        <v>354</v>
      </c>
      <c r="E20" s="130" t="s">
        <v>361</v>
      </c>
      <c r="F20" s="133">
        <v>21684.32</v>
      </c>
      <c r="G20" s="141">
        <v>21684.32</v>
      </c>
    </row>
    <row r="21" spans="1:7" outlineLevel="4" x14ac:dyDescent="0.25">
      <c r="A21" s="134" t="s">
        <v>431</v>
      </c>
      <c r="B21" s="130" t="s">
        <v>357</v>
      </c>
      <c r="C21" s="130" t="s">
        <v>5</v>
      </c>
      <c r="D21" s="130" t="s">
        <v>354</v>
      </c>
      <c r="E21" s="130" t="s">
        <v>362</v>
      </c>
      <c r="F21" s="133">
        <v>84683.27</v>
      </c>
      <c r="G21" s="141">
        <v>84683.27</v>
      </c>
    </row>
    <row r="22" spans="1:7" outlineLevel="4" x14ac:dyDescent="0.25">
      <c r="A22" s="134" t="s">
        <v>426</v>
      </c>
      <c r="B22" s="130" t="s">
        <v>357</v>
      </c>
      <c r="C22" s="130" t="s">
        <v>5</v>
      </c>
      <c r="D22" s="130" t="s">
        <v>354</v>
      </c>
      <c r="E22" s="130" t="s">
        <v>355</v>
      </c>
      <c r="F22" s="133">
        <v>274196</v>
      </c>
      <c r="G22" s="141">
        <v>274196</v>
      </c>
    </row>
    <row r="23" spans="1:7" outlineLevel="4" x14ac:dyDescent="0.25">
      <c r="A23" s="134" t="s">
        <v>432</v>
      </c>
      <c r="B23" s="130" t="s">
        <v>357</v>
      </c>
      <c r="C23" s="130" t="s">
        <v>5</v>
      </c>
      <c r="D23" s="130" t="s">
        <v>354</v>
      </c>
      <c r="E23" s="130" t="s">
        <v>271</v>
      </c>
      <c r="F23" s="133">
        <v>74350</v>
      </c>
      <c r="G23" s="141">
        <v>74350</v>
      </c>
    </row>
    <row r="24" spans="1:7" ht="31.5" outlineLevel="4" x14ac:dyDescent="0.25">
      <c r="A24" s="134" t="s">
        <v>425</v>
      </c>
      <c r="B24" s="130" t="s">
        <v>357</v>
      </c>
      <c r="C24" s="130" t="s">
        <v>5</v>
      </c>
      <c r="D24" s="130" t="s">
        <v>354</v>
      </c>
      <c r="E24" s="130" t="s">
        <v>356</v>
      </c>
      <c r="F24" s="133">
        <v>216862.12</v>
      </c>
      <c r="G24" s="141">
        <v>216862.12</v>
      </c>
    </row>
    <row r="25" spans="1:7" outlineLevel="4" x14ac:dyDescent="0.25">
      <c r="A25" s="134" t="s">
        <v>430</v>
      </c>
      <c r="B25" s="130" t="s">
        <v>357</v>
      </c>
      <c r="C25" s="130" t="s">
        <v>5</v>
      </c>
      <c r="D25" s="130" t="s">
        <v>363</v>
      </c>
      <c r="E25" s="130" t="s">
        <v>361</v>
      </c>
      <c r="F25" s="133">
        <v>312241.96999999997</v>
      </c>
      <c r="G25" s="141">
        <v>312241.96999999997</v>
      </c>
    </row>
    <row r="26" spans="1:7" ht="51" customHeight="1" outlineLevel="3" x14ac:dyDescent="0.25">
      <c r="A26" s="129" t="s">
        <v>312</v>
      </c>
      <c r="B26" s="130" t="s">
        <v>357</v>
      </c>
      <c r="C26" s="130" t="s">
        <v>6</v>
      </c>
      <c r="D26" s="130" t="s">
        <v>345</v>
      </c>
      <c r="E26" s="130" t="s">
        <v>345</v>
      </c>
      <c r="F26" s="131">
        <v>825027.38</v>
      </c>
      <c r="G26" s="140">
        <v>825027.38</v>
      </c>
    </row>
    <row r="27" spans="1:7" outlineLevel="4" x14ac:dyDescent="0.25">
      <c r="A27" s="134" t="s">
        <v>423</v>
      </c>
      <c r="B27" s="130" t="s">
        <v>357</v>
      </c>
      <c r="C27" s="130" t="s">
        <v>6</v>
      </c>
      <c r="D27" s="130" t="s">
        <v>350</v>
      </c>
      <c r="E27" s="130" t="s">
        <v>351</v>
      </c>
      <c r="F27" s="133">
        <v>635276.66</v>
      </c>
      <c r="G27" s="141">
        <v>635276.66</v>
      </c>
    </row>
    <row r="28" spans="1:7" ht="31.5" outlineLevel="4" x14ac:dyDescent="0.25">
      <c r="A28" s="134" t="s">
        <v>427</v>
      </c>
      <c r="B28" s="130" t="s">
        <v>357</v>
      </c>
      <c r="C28" s="130" t="s">
        <v>6</v>
      </c>
      <c r="D28" s="130" t="s">
        <v>350</v>
      </c>
      <c r="E28" s="130" t="s">
        <v>358</v>
      </c>
      <c r="F28" s="133">
        <v>1237.95</v>
      </c>
      <c r="G28" s="141">
        <v>1237.95</v>
      </c>
    </row>
    <row r="29" spans="1:7" outlineLevel="4" x14ac:dyDescent="0.25">
      <c r="A29" s="134" t="s">
        <v>424</v>
      </c>
      <c r="B29" s="130" t="s">
        <v>357</v>
      </c>
      <c r="C29" s="130" t="s">
        <v>6</v>
      </c>
      <c r="D29" s="130" t="s">
        <v>352</v>
      </c>
      <c r="E29" s="130" t="s">
        <v>353</v>
      </c>
      <c r="F29" s="133">
        <v>188512.77</v>
      </c>
      <c r="G29" s="141">
        <v>188512.77</v>
      </c>
    </row>
    <row r="30" spans="1:7" ht="31.5" outlineLevel="2" x14ac:dyDescent="0.25">
      <c r="A30" s="129" t="s">
        <v>277</v>
      </c>
      <c r="B30" s="130" t="s">
        <v>364</v>
      </c>
      <c r="C30" s="130" t="s">
        <v>347</v>
      </c>
      <c r="D30" s="130" t="s">
        <v>345</v>
      </c>
      <c r="E30" s="130" t="s">
        <v>345</v>
      </c>
      <c r="F30" s="131">
        <v>38250</v>
      </c>
      <c r="G30" s="140">
        <v>38250</v>
      </c>
    </row>
    <row r="31" spans="1:7" ht="47.25" outlineLevel="3" x14ac:dyDescent="0.25">
      <c r="A31" s="134" t="s">
        <v>298</v>
      </c>
      <c r="B31" s="130" t="s">
        <v>364</v>
      </c>
      <c r="C31" s="130" t="s">
        <v>365</v>
      </c>
      <c r="D31" s="130" t="s">
        <v>345</v>
      </c>
      <c r="E31" s="130" t="s">
        <v>345</v>
      </c>
      <c r="F31" s="131">
        <v>38250</v>
      </c>
      <c r="G31" s="140">
        <v>38250</v>
      </c>
    </row>
    <row r="32" spans="1:7" outlineLevel="4" x14ac:dyDescent="0.25">
      <c r="A32" s="134" t="s">
        <v>433</v>
      </c>
      <c r="B32" s="130" t="s">
        <v>364</v>
      </c>
      <c r="C32" s="130" t="s">
        <v>365</v>
      </c>
      <c r="D32" s="130" t="s">
        <v>354</v>
      </c>
      <c r="E32" s="130" t="s">
        <v>366</v>
      </c>
      <c r="F32" s="133">
        <v>38250</v>
      </c>
      <c r="G32" s="141">
        <v>38250</v>
      </c>
    </row>
    <row r="33" spans="1:7" outlineLevel="2" x14ac:dyDescent="0.25">
      <c r="A33" s="129" t="s">
        <v>43</v>
      </c>
      <c r="B33" s="130" t="s">
        <v>367</v>
      </c>
      <c r="C33" s="130" t="s">
        <v>347</v>
      </c>
      <c r="D33" s="130" t="s">
        <v>345</v>
      </c>
      <c r="E33" s="130" t="s">
        <v>345</v>
      </c>
      <c r="F33" s="131">
        <v>5105517.13</v>
      </c>
      <c r="G33" s="140">
        <v>5103082.18</v>
      </c>
    </row>
    <row r="34" spans="1:7" ht="63" outlineLevel="3" x14ac:dyDescent="0.25">
      <c r="A34" s="129" t="s">
        <v>279</v>
      </c>
      <c r="B34" s="130" t="s">
        <v>367</v>
      </c>
      <c r="C34" s="130" t="s">
        <v>7</v>
      </c>
      <c r="D34" s="130" t="s">
        <v>345</v>
      </c>
      <c r="E34" s="130" t="s">
        <v>345</v>
      </c>
      <c r="F34" s="131">
        <v>2846799.21</v>
      </c>
      <c r="G34" s="140">
        <v>2846799.21</v>
      </c>
    </row>
    <row r="35" spans="1:7" ht="31.5" outlineLevel="4" x14ac:dyDescent="0.25">
      <c r="A35" s="134" t="s">
        <v>434</v>
      </c>
      <c r="B35" s="130" t="s">
        <v>367</v>
      </c>
      <c r="C35" s="130" t="s">
        <v>7</v>
      </c>
      <c r="D35" s="130" t="s">
        <v>368</v>
      </c>
      <c r="E35" s="130" t="s">
        <v>369</v>
      </c>
      <c r="F35" s="133">
        <v>1000</v>
      </c>
      <c r="G35" s="141">
        <v>1000</v>
      </c>
    </row>
    <row r="36" spans="1:7" outlineLevel="4" x14ac:dyDescent="0.25">
      <c r="A36" s="134" t="s">
        <v>426</v>
      </c>
      <c r="B36" s="130" t="s">
        <v>367</v>
      </c>
      <c r="C36" s="130" t="s">
        <v>7</v>
      </c>
      <c r="D36" s="130" t="s">
        <v>368</v>
      </c>
      <c r="E36" s="130" t="s">
        <v>355</v>
      </c>
      <c r="F36" s="133">
        <v>3585</v>
      </c>
      <c r="G36" s="141">
        <v>3585</v>
      </c>
    </row>
    <row r="37" spans="1:7" outlineLevel="4" x14ac:dyDescent="0.25">
      <c r="A37" s="134" t="s">
        <v>423</v>
      </c>
      <c r="B37" s="130" t="s">
        <v>367</v>
      </c>
      <c r="C37" s="130" t="s">
        <v>7</v>
      </c>
      <c r="D37" s="130" t="s">
        <v>350</v>
      </c>
      <c r="E37" s="130" t="s">
        <v>351</v>
      </c>
      <c r="F37" s="133">
        <v>2128293.48</v>
      </c>
      <c r="G37" s="141">
        <v>2128293.48</v>
      </c>
    </row>
    <row r="38" spans="1:7" outlineLevel="4" x14ac:dyDescent="0.25">
      <c r="A38" s="134" t="s">
        <v>424</v>
      </c>
      <c r="B38" s="130" t="s">
        <v>367</v>
      </c>
      <c r="C38" s="130" t="s">
        <v>7</v>
      </c>
      <c r="D38" s="130" t="s">
        <v>352</v>
      </c>
      <c r="E38" s="130" t="s">
        <v>353</v>
      </c>
      <c r="F38" s="133">
        <v>611074.73</v>
      </c>
      <c r="G38" s="141">
        <v>611074.73</v>
      </c>
    </row>
    <row r="39" spans="1:7" outlineLevel="4" x14ac:dyDescent="0.25">
      <c r="A39" s="134" t="s">
        <v>426</v>
      </c>
      <c r="B39" s="130" t="s">
        <v>367</v>
      </c>
      <c r="C39" s="130" t="s">
        <v>7</v>
      </c>
      <c r="D39" s="130" t="s">
        <v>354</v>
      </c>
      <c r="E39" s="130" t="s">
        <v>355</v>
      </c>
      <c r="F39" s="133">
        <v>102846</v>
      </c>
      <c r="G39" s="141">
        <v>102846</v>
      </c>
    </row>
    <row r="40" spans="1:7" ht="48" customHeight="1" outlineLevel="3" x14ac:dyDescent="0.25">
      <c r="A40" s="129" t="s">
        <v>297</v>
      </c>
      <c r="B40" s="130" t="s">
        <v>367</v>
      </c>
      <c r="C40" s="130" t="s">
        <v>152</v>
      </c>
      <c r="D40" s="130" t="s">
        <v>345</v>
      </c>
      <c r="E40" s="130" t="s">
        <v>345</v>
      </c>
      <c r="F40" s="131">
        <v>609336</v>
      </c>
      <c r="G40" s="140">
        <v>606901.05000000005</v>
      </c>
    </row>
    <row r="41" spans="1:7" outlineLevel="4" x14ac:dyDescent="0.25">
      <c r="A41" s="134" t="s">
        <v>423</v>
      </c>
      <c r="B41" s="130" t="s">
        <v>367</v>
      </c>
      <c r="C41" s="130" t="s">
        <v>152</v>
      </c>
      <c r="D41" s="130" t="s">
        <v>350</v>
      </c>
      <c r="E41" s="130" t="s">
        <v>351</v>
      </c>
      <c r="F41" s="133">
        <v>468000</v>
      </c>
      <c r="G41" s="141">
        <v>468000</v>
      </c>
    </row>
    <row r="42" spans="1:7" outlineLevel="4" x14ac:dyDescent="0.25">
      <c r="A42" s="134" t="s">
        <v>424</v>
      </c>
      <c r="B42" s="130" t="s">
        <v>367</v>
      </c>
      <c r="C42" s="130" t="s">
        <v>152</v>
      </c>
      <c r="D42" s="130" t="s">
        <v>352</v>
      </c>
      <c r="E42" s="130" t="s">
        <v>353</v>
      </c>
      <c r="F42" s="133">
        <v>141336</v>
      </c>
      <c r="G42" s="141">
        <v>138901.04999999999</v>
      </c>
    </row>
    <row r="43" spans="1:7" ht="31.5" outlineLevel="3" x14ac:dyDescent="0.25">
      <c r="A43" s="129" t="s">
        <v>280</v>
      </c>
      <c r="B43" s="130" t="s">
        <v>367</v>
      </c>
      <c r="C43" s="130" t="s">
        <v>8</v>
      </c>
      <c r="D43" s="130" t="s">
        <v>345</v>
      </c>
      <c r="E43" s="130" t="s">
        <v>345</v>
      </c>
      <c r="F43" s="131">
        <v>1649381.92</v>
      </c>
      <c r="G43" s="140">
        <v>1649381.92</v>
      </c>
    </row>
    <row r="44" spans="1:7" outlineLevel="4" x14ac:dyDescent="0.25">
      <c r="A44" s="134" t="s">
        <v>423</v>
      </c>
      <c r="B44" s="130" t="s">
        <v>367</v>
      </c>
      <c r="C44" s="130" t="s">
        <v>8</v>
      </c>
      <c r="D44" s="130" t="s">
        <v>350</v>
      </c>
      <c r="E44" s="130" t="s">
        <v>351</v>
      </c>
      <c r="F44" s="133">
        <v>269346.95</v>
      </c>
      <c r="G44" s="141">
        <v>269346.95</v>
      </c>
    </row>
    <row r="45" spans="1:7" outlineLevel="4" x14ac:dyDescent="0.25">
      <c r="A45" s="134" t="s">
        <v>424</v>
      </c>
      <c r="B45" s="130" t="s">
        <v>367</v>
      </c>
      <c r="C45" s="130" t="s">
        <v>8</v>
      </c>
      <c r="D45" s="130" t="s">
        <v>352</v>
      </c>
      <c r="E45" s="130" t="s">
        <v>353</v>
      </c>
      <c r="F45" s="133">
        <v>81342.740000000005</v>
      </c>
      <c r="G45" s="141">
        <v>81342.740000000005</v>
      </c>
    </row>
    <row r="46" spans="1:7" outlineLevel="4" x14ac:dyDescent="0.25">
      <c r="A46" s="134" t="s">
        <v>426</v>
      </c>
      <c r="B46" s="130" t="s">
        <v>367</v>
      </c>
      <c r="C46" s="130" t="s">
        <v>8</v>
      </c>
      <c r="D46" s="130" t="s">
        <v>354</v>
      </c>
      <c r="E46" s="130" t="s">
        <v>355</v>
      </c>
      <c r="F46" s="133">
        <v>552495.12</v>
      </c>
      <c r="G46" s="141">
        <v>552495.12</v>
      </c>
    </row>
    <row r="47" spans="1:7" outlineLevel="4" x14ac:dyDescent="0.25">
      <c r="A47" s="134" t="s">
        <v>432</v>
      </c>
      <c r="B47" s="130" t="s">
        <v>367</v>
      </c>
      <c r="C47" s="130" t="s">
        <v>8</v>
      </c>
      <c r="D47" s="130" t="s">
        <v>354</v>
      </c>
      <c r="E47" s="130" t="s">
        <v>271</v>
      </c>
      <c r="F47" s="133">
        <v>337497.38</v>
      </c>
      <c r="G47" s="141">
        <v>337497.38</v>
      </c>
    </row>
    <row r="48" spans="1:7" ht="31.5" outlineLevel="4" x14ac:dyDescent="0.25">
      <c r="A48" s="134" t="s">
        <v>425</v>
      </c>
      <c r="B48" s="130" t="s">
        <v>367</v>
      </c>
      <c r="C48" s="130" t="s">
        <v>8</v>
      </c>
      <c r="D48" s="130" t="s">
        <v>354</v>
      </c>
      <c r="E48" s="130" t="s">
        <v>356</v>
      </c>
      <c r="F48" s="133">
        <v>152297.32999999999</v>
      </c>
      <c r="G48" s="141">
        <v>152297.32999999999</v>
      </c>
    </row>
    <row r="49" spans="1:7" ht="31.5" outlineLevel="4" x14ac:dyDescent="0.25">
      <c r="A49" s="134" t="s">
        <v>435</v>
      </c>
      <c r="B49" s="130" t="s">
        <v>367</v>
      </c>
      <c r="C49" s="130" t="s">
        <v>8</v>
      </c>
      <c r="D49" s="130" t="s">
        <v>354</v>
      </c>
      <c r="E49" s="130" t="s">
        <v>370</v>
      </c>
      <c r="F49" s="133">
        <v>46195</v>
      </c>
      <c r="G49" s="141">
        <v>46195</v>
      </c>
    </row>
    <row r="50" spans="1:7" outlineLevel="4" x14ac:dyDescent="0.25">
      <c r="A50" s="134" t="s">
        <v>430</v>
      </c>
      <c r="B50" s="130" t="s">
        <v>367</v>
      </c>
      <c r="C50" s="130" t="s">
        <v>8</v>
      </c>
      <c r="D50" s="130" t="s">
        <v>363</v>
      </c>
      <c r="E50" s="130" t="s">
        <v>361</v>
      </c>
      <c r="F50" s="133">
        <v>39458.6</v>
      </c>
      <c r="G50" s="141">
        <v>39458.6</v>
      </c>
    </row>
    <row r="51" spans="1:7" ht="31.5" outlineLevel="4" x14ac:dyDescent="0.25">
      <c r="A51" s="134" t="s">
        <v>313</v>
      </c>
      <c r="B51" s="130" t="s">
        <v>367</v>
      </c>
      <c r="C51" s="130" t="s">
        <v>8</v>
      </c>
      <c r="D51" s="130" t="s">
        <v>9</v>
      </c>
      <c r="E51" s="130" t="s">
        <v>371</v>
      </c>
      <c r="F51" s="133">
        <v>59000</v>
      </c>
      <c r="G51" s="141">
        <v>59000</v>
      </c>
    </row>
    <row r="52" spans="1:7" ht="47.25" outlineLevel="4" x14ac:dyDescent="0.25">
      <c r="A52" s="134" t="s">
        <v>436</v>
      </c>
      <c r="B52" s="130" t="s">
        <v>367</v>
      </c>
      <c r="C52" s="130" t="s">
        <v>8</v>
      </c>
      <c r="D52" s="130" t="s">
        <v>372</v>
      </c>
      <c r="E52" s="130" t="s">
        <v>373</v>
      </c>
      <c r="F52" s="133">
        <v>1500</v>
      </c>
      <c r="G52" s="141">
        <v>1500</v>
      </c>
    </row>
    <row r="53" spans="1:7" outlineLevel="4" x14ac:dyDescent="0.25">
      <c r="A53" s="134" t="s">
        <v>437</v>
      </c>
      <c r="B53" s="130" t="s">
        <v>367</v>
      </c>
      <c r="C53" s="130" t="s">
        <v>8</v>
      </c>
      <c r="D53" s="130" t="s">
        <v>372</v>
      </c>
      <c r="E53" s="130" t="s">
        <v>374</v>
      </c>
      <c r="F53" s="133">
        <v>10000</v>
      </c>
      <c r="G53" s="141">
        <v>10000</v>
      </c>
    </row>
    <row r="54" spans="1:7" ht="31.5" outlineLevel="4" x14ac:dyDescent="0.25">
      <c r="A54" s="134" t="s">
        <v>313</v>
      </c>
      <c r="B54" s="130" t="s">
        <v>367</v>
      </c>
      <c r="C54" s="130" t="s">
        <v>8</v>
      </c>
      <c r="D54" s="130" t="s">
        <v>372</v>
      </c>
      <c r="E54" s="130" t="s">
        <v>371</v>
      </c>
      <c r="F54" s="133">
        <v>32000</v>
      </c>
      <c r="G54" s="141">
        <v>32000</v>
      </c>
    </row>
    <row r="55" spans="1:7" ht="31.5" outlineLevel="4" x14ac:dyDescent="0.25">
      <c r="A55" s="134" t="s">
        <v>438</v>
      </c>
      <c r="B55" s="130" t="s">
        <v>367</v>
      </c>
      <c r="C55" s="130" t="s">
        <v>8</v>
      </c>
      <c r="D55" s="130" t="s">
        <v>372</v>
      </c>
      <c r="E55" s="130" t="s">
        <v>375</v>
      </c>
      <c r="F55" s="133">
        <v>68248.800000000003</v>
      </c>
      <c r="G55" s="141">
        <v>68248.800000000003</v>
      </c>
    </row>
    <row r="56" spans="1:7" outlineLevel="1" x14ac:dyDescent="0.25">
      <c r="A56" s="129" t="s">
        <v>439</v>
      </c>
      <c r="B56" s="130" t="s">
        <v>376</v>
      </c>
      <c r="C56" s="130" t="s">
        <v>347</v>
      </c>
      <c r="D56" s="130" t="s">
        <v>345</v>
      </c>
      <c r="E56" s="130" t="s">
        <v>345</v>
      </c>
      <c r="F56" s="131">
        <v>790200</v>
      </c>
      <c r="G56" s="140">
        <v>790200</v>
      </c>
    </row>
    <row r="57" spans="1:7" outlineLevel="2" x14ac:dyDescent="0.25">
      <c r="A57" s="134" t="s">
        <v>46</v>
      </c>
      <c r="B57" s="130" t="s">
        <v>10</v>
      </c>
      <c r="C57" s="130" t="s">
        <v>347</v>
      </c>
      <c r="D57" s="130" t="s">
        <v>345</v>
      </c>
      <c r="E57" s="130" t="s">
        <v>345</v>
      </c>
      <c r="F57" s="131">
        <v>790200</v>
      </c>
      <c r="G57" s="140">
        <v>790200</v>
      </c>
    </row>
    <row r="58" spans="1:7" ht="47.25" outlineLevel="3" x14ac:dyDescent="0.25">
      <c r="A58" s="134" t="s">
        <v>282</v>
      </c>
      <c r="B58" s="130" t="s">
        <v>10</v>
      </c>
      <c r="C58" s="130" t="s">
        <v>11</v>
      </c>
      <c r="D58" s="130" t="s">
        <v>345</v>
      </c>
      <c r="E58" s="130" t="s">
        <v>345</v>
      </c>
      <c r="F58" s="131">
        <v>790200</v>
      </c>
      <c r="G58" s="140">
        <v>790200</v>
      </c>
    </row>
    <row r="59" spans="1:7" outlineLevel="4" x14ac:dyDescent="0.25">
      <c r="A59" s="134" t="s">
        <v>423</v>
      </c>
      <c r="B59" s="130" t="s">
        <v>10</v>
      </c>
      <c r="C59" s="130" t="s">
        <v>11</v>
      </c>
      <c r="D59" s="130" t="s">
        <v>350</v>
      </c>
      <c r="E59" s="130" t="s">
        <v>351</v>
      </c>
      <c r="F59" s="133">
        <v>592667.02</v>
      </c>
      <c r="G59" s="141">
        <v>592667.02</v>
      </c>
    </row>
    <row r="60" spans="1:7" outlineLevel="4" x14ac:dyDescent="0.25">
      <c r="A60" s="134" t="s">
        <v>424</v>
      </c>
      <c r="B60" s="130" t="s">
        <v>10</v>
      </c>
      <c r="C60" s="130" t="s">
        <v>11</v>
      </c>
      <c r="D60" s="130" t="s">
        <v>352</v>
      </c>
      <c r="E60" s="130" t="s">
        <v>353</v>
      </c>
      <c r="F60" s="133">
        <v>167415.82</v>
      </c>
      <c r="G60" s="141">
        <v>167415.82</v>
      </c>
    </row>
    <row r="61" spans="1:7" outlineLevel="4" x14ac:dyDescent="0.25">
      <c r="A61" s="134" t="s">
        <v>428</v>
      </c>
      <c r="B61" s="130" t="s">
        <v>10</v>
      </c>
      <c r="C61" s="130" t="s">
        <v>11</v>
      </c>
      <c r="D61" s="130" t="s">
        <v>354</v>
      </c>
      <c r="E61" s="130" t="s">
        <v>359</v>
      </c>
      <c r="F61" s="133">
        <v>8417.16</v>
      </c>
      <c r="G61" s="141">
        <v>8417.16</v>
      </c>
    </row>
    <row r="62" spans="1:7" outlineLevel="4" x14ac:dyDescent="0.25">
      <c r="A62" s="134" t="s">
        <v>432</v>
      </c>
      <c r="B62" s="130" t="s">
        <v>10</v>
      </c>
      <c r="C62" s="130" t="s">
        <v>11</v>
      </c>
      <c r="D62" s="130" t="s">
        <v>354</v>
      </c>
      <c r="E62" s="130" t="s">
        <v>271</v>
      </c>
      <c r="F62" s="133">
        <v>20989</v>
      </c>
      <c r="G62" s="141">
        <v>20989</v>
      </c>
    </row>
    <row r="63" spans="1:7" ht="31.5" outlineLevel="4" x14ac:dyDescent="0.25">
      <c r="A63" s="134" t="s">
        <v>425</v>
      </c>
      <c r="B63" s="130" t="s">
        <v>10</v>
      </c>
      <c r="C63" s="130" t="s">
        <v>11</v>
      </c>
      <c r="D63" s="130" t="s">
        <v>354</v>
      </c>
      <c r="E63" s="130" t="s">
        <v>356</v>
      </c>
      <c r="F63" s="133">
        <v>711</v>
      </c>
      <c r="G63" s="141">
        <v>711</v>
      </c>
    </row>
    <row r="64" spans="1:7" ht="45.75" customHeight="1" outlineLevel="1" x14ac:dyDescent="0.25">
      <c r="A64" s="129" t="s">
        <v>440</v>
      </c>
      <c r="B64" s="130" t="s">
        <v>377</v>
      </c>
      <c r="C64" s="130" t="s">
        <v>347</v>
      </c>
      <c r="D64" s="130" t="s">
        <v>345</v>
      </c>
      <c r="E64" s="130" t="s">
        <v>345</v>
      </c>
      <c r="F64" s="131">
        <v>574700</v>
      </c>
      <c r="G64" s="140">
        <v>574700</v>
      </c>
    </row>
    <row r="65" spans="1:7" outlineLevel="2" x14ac:dyDescent="0.25">
      <c r="A65" s="129" t="s">
        <v>441</v>
      </c>
      <c r="B65" s="130" t="s">
        <v>378</v>
      </c>
      <c r="C65" s="130" t="s">
        <v>347</v>
      </c>
      <c r="D65" s="130" t="s">
        <v>345</v>
      </c>
      <c r="E65" s="130" t="s">
        <v>345</v>
      </c>
      <c r="F65" s="131">
        <v>5800</v>
      </c>
      <c r="G65" s="140">
        <v>5800</v>
      </c>
    </row>
    <row r="66" spans="1:7" ht="33" customHeight="1" outlineLevel="3" x14ac:dyDescent="0.25">
      <c r="A66" s="134" t="s">
        <v>442</v>
      </c>
      <c r="B66" s="130" t="s">
        <v>378</v>
      </c>
      <c r="C66" s="130" t="s">
        <v>379</v>
      </c>
      <c r="D66" s="130" t="s">
        <v>345</v>
      </c>
      <c r="E66" s="130" t="s">
        <v>345</v>
      </c>
      <c r="F66" s="131">
        <v>5800</v>
      </c>
      <c r="G66" s="140">
        <v>5800</v>
      </c>
    </row>
    <row r="67" spans="1:7" outlineLevel="4" x14ac:dyDescent="0.25">
      <c r="A67" s="134" t="s">
        <v>431</v>
      </c>
      <c r="B67" s="130" t="s">
        <v>378</v>
      </c>
      <c r="C67" s="130" t="s">
        <v>379</v>
      </c>
      <c r="D67" s="130" t="s">
        <v>354</v>
      </c>
      <c r="E67" s="130" t="s">
        <v>362</v>
      </c>
      <c r="F67" s="133">
        <v>3000</v>
      </c>
      <c r="G67" s="141">
        <v>3000</v>
      </c>
    </row>
    <row r="68" spans="1:7" ht="31.5" outlineLevel="4" x14ac:dyDescent="0.25">
      <c r="A68" s="134" t="s">
        <v>425</v>
      </c>
      <c r="B68" s="130" t="s">
        <v>378</v>
      </c>
      <c r="C68" s="130" t="s">
        <v>379</v>
      </c>
      <c r="D68" s="130" t="s">
        <v>354</v>
      </c>
      <c r="E68" s="130" t="s">
        <v>356</v>
      </c>
      <c r="F68" s="133">
        <v>2800</v>
      </c>
      <c r="G68" s="141">
        <v>2800</v>
      </c>
    </row>
    <row r="69" spans="1:7" ht="47.25" outlineLevel="2" x14ac:dyDescent="0.25">
      <c r="A69" s="129" t="s">
        <v>50</v>
      </c>
      <c r="B69" s="130" t="s">
        <v>380</v>
      </c>
      <c r="C69" s="130" t="s">
        <v>347</v>
      </c>
      <c r="D69" s="130" t="s">
        <v>345</v>
      </c>
      <c r="E69" s="130" t="s">
        <v>345</v>
      </c>
      <c r="F69" s="131">
        <v>568900</v>
      </c>
      <c r="G69" s="140">
        <v>568900</v>
      </c>
    </row>
    <row r="70" spans="1:7" ht="31.5" outlineLevel="3" x14ac:dyDescent="0.25">
      <c r="A70" s="134" t="s">
        <v>283</v>
      </c>
      <c r="B70" s="130" t="s">
        <v>380</v>
      </c>
      <c r="C70" s="130" t="s">
        <v>12</v>
      </c>
      <c r="D70" s="130" t="s">
        <v>345</v>
      </c>
      <c r="E70" s="130" t="s">
        <v>345</v>
      </c>
      <c r="F70" s="131">
        <v>272750</v>
      </c>
      <c r="G70" s="140">
        <v>272750</v>
      </c>
    </row>
    <row r="71" spans="1:7" outlineLevel="4" x14ac:dyDescent="0.25">
      <c r="A71" s="134" t="s">
        <v>426</v>
      </c>
      <c r="B71" s="130" t="s">
        <v>380</v>
      </c>
      <c r="C71" s="130" t="s">
        <v>12</v>
      </c>
      <c r="D71" s="130" t="s">
        <v>354</v>
      </c>
      <c r="E71" s="130" t="s">
        <v>355</v>
      </c>
      <c r="F71" s="133">
        <v>272750</v>
      </c>
      <c r="G71" s="141">
        <v>272750</v>
      </c>
    </row>
    <row r="72" spans="1:7" outlineLevel="3" x14ac:dyDescent="0.25">
      <c r="A72" s="134" t="s">
        <v>308</v>
      </c>
      <c r="B72" s="130" t="s">
        <v>380</v>
      </c>
      <c r="C72" s="130" t="s">
        <v>13</v>
      </c>
      <c r="D72" s="130" t="s">
        <v>345</v>
      </c>
      <c r="E72" s="130" t="s">
        <v>345</v>
      </c>
      <c r="F72" s="131">
        <v>296150</v>
      </c>
      <c r="G72" s="140">
        <v>296150</v>
      </c>
    </row>
    <row r="73" spans="1:7" outlineLevel="4" x14ac:dyDescent="0.25">
      <c r="A73" s="134" t="s">
        <v>431</v>
      </c>
      <c r="B73" s="130" t="s">
        <v>380</v>
      </c>
      <c r="C73" s="130" t="s">
        <v>13</v>
      </c>
      <c r="D73" s="130" t="s">
        <v>354</v>
      </c>
      <c r="E73" s="130" t="s">
        <v>362</v>
      </c>
      <c r="F73" s="133">
        <v>23400</v>
      </c>
      <c r="G73" s="141">
        <v>23400</v>
      </c>
    </row>
    <row r="74" spans="1:7" outlineLevel="4" x14ac:dyDescent="0.25">
      <c r="A74" s="134" t="s">
        <v>426</v>
      </c>
      <c r="B74" s="130" t="s">
        <v>380</v>
      </c>
      <c r="C74" s="130" t="s">
        <v>13</v>
      </c>
      <c r="D74" s="130" t="s">
        <v>354</v>
      </c>
      <c r="E74" s="130" t="s">
        <v>355</v>
      </c>
      <c r="F74" s="133">
        <v>272750</v>
      </c>
      <c r="G74" s="141">
        <v>272750</v>
      </c>
    </row>
    <row r="75" spans="1:7" outlineLevel="1" x14ac:dyDescent="0.25">
      <c r="A75" s="129" t="s">
        <v>443</v>
      </c>
      <c r="B75" s="130" t="s">
        <v>381</v>
      </c>
      <c r="C75" s="130" t="s">
        <v>347</v>
      </c>
      <c r="D75" s="130" t="s">
        <v>345</v>
      </c>
      <c r="E75" s="130" t="s">
        <v>345</v>
      </c>
      <c r="F75" s="131">
        <v>6137741.2199999997</v>
      </c>
      <c r="G75" s="140">
        <v>6137741.2199999997</v>
      </c>
    </row>
    <row r="76" spans="1:7" outlineLevel="2" x14ac:dyDescent="0.25">
      <c r="A76" s="129" t="s">
        <v>52</v>
      </c>
      <c r="B76" s="130" t="s">
        <v>382</v>
      </c>
      <c r="C76" s="130" t="s">
        <v>347</v>
      </c>
      <c r="D76" s="130" t="s">
        <v>345</v>
      </c>
      <c r="E76" s="130" t="s">
        <v>345</v>
      </c>
      <c r="F76" s="131">
        <v>5874115.7800000003</v>
      </c>
      <c r="G76" s="140">
        <v>5874115.7800000003</v>
      </c>
    </row>
    <row r="77" spans="1:7" ht="63" outlineLevel="3" x14ac:dyDescent="0.25">
      <c r="A77" s="134" t="s">
        <v>310</v>
      </c>
      <c r="B77" s="130" t="s">
        <v>382</v>
      </c>
      <c r="C77" s="130" t="s">
        <v>15</v>
      </c>
      <c r="D77" s="130" t="s">
        <v>345</v>
      </c>
      <c r="E77" s="130" t="s">
        <v>345</v>
      </c>
      <c r="F77" s="131">
        <v>316770</v>
      </c>
      <c r="G77" s="140">
        <v>316770</v>
      </c>
    </row>
    <row r="78" spans="1:7" outlineLevel="4" x14ac:dyDescent="0.25">
      <c r="A78" s="134" t="s">
        <v>431</v>
      </c>
      <c r="B78" s="130" t="s">
        <v>382</v>
      </c>
      <c r="C78" s="130" t="s">
        <v>15</v>
      </c>
      <c r="D78" s="130" t="s">
        <v>354</v>
      </c>
      <c r="E78" s="130" t="s">
        <v>362</v>
      </c>
      <c r="F78" s="133">
        <v>316770</v>
      </c>
      <c r="G78" s="141">
        <v>316770</v>
      </c>
    </row>
    <row r="79" spans="1:7" ht="47.25" outlineLevel="3" x14ac:dyDescent="0.25">
      <c r="A79" s="134" t="s">
        <v>311</v>
      </c>
      <c r="B79" s="130" t="s">
        <v>382</v>
      </c>
      <c r="C79" s="130" t="s">
        <v>16</v>
      </c>
      <c r="D79" s="130" t="s">
        <v>345</v>
      </c>
      <c r="E79" s="130" t="s">
        <v>345</v>
      </c>
      <c r="F79" s="131">
        <v>5246311.46</v>
      </c>
      <c r="G79" s="140">
        <v>5246311.46</v>
      </c>
    </row>
    <row r="80" spans="1:7" outlineLevel="4" x14ac:dyDescent="0.25">
      <c r="A80" s="134" t="s">
        <v>431</v>
      </c>
      <c r="B80" s="130" t="s">
        <v>382</v>
      </c>
      <c r="C80" s="130" t="s">
        <v>16</v>
      </c>
      <c r="D80" s="130" t="s">
        <v>354</v>
      </c>
      <c r="E80" s="130" t="s">
        <v>362</v>
      </c>
      <c r="F80" s="133">
        <v>5246311.46</v>
      </c>
      <c r="G80" s="141">
        <v>5246311.46</v>
      </c>
    </row>
    <row r="81" spans="1:7" ht="48.75" customHeight="1" outlineLevel="3" x14ac:dyDescent="0.25">
      <c r="A81" s="129" t="s">
        <v>284</v>
      </c>
      <c r="B81" s="130" t="s">
        <v>382</v>
      </c>
      <c r="C81" s="130" t="s">
        <v>17</v>
      </c>
      <c r="D81" s="130" t="s">
        <v>345</v>
      </c>
      <c r="E81" s="130" t="s">
        <v>345</v>
      </c>
      <c r="F81" s="131">
        <v>311034.32</v>
      </c>
      <c r="G81" s="140">
        <v>311034.32</v>
      </c>
    </row>
    <row r="82" spans="1:7" outlineLevel="4" x14ac:dyDescent="0.25">
      <c r="A82" s="134" t="s">
        <v>431</v>
      </c>
      <c r="B82" s="130" t="s">
        <v>382</v>
      </c>
      <c r="C82" s="130" t="s">
        <v>17</v>
      </c>
      <c r="D82" s="130" t="s">
        <v>354</v>
      </c>
      <c r="E82" s="130" t="s">
        <v>362</v>
      </c>
      <c r="F82" s="133">
        <v>189768.32000000001</v>
      </c>
      <c r="G82" s="141">
        <v>189768.32000000001</v>
      </c>
    </row>
    <row r="83" spans="1:7" outlineLevel="4" x14ac:dyDescent="0.25">
      <c r="A83" s="134" t="s">
        <v>432</v>
      </c>
      <c r="B83" s="130" t="s">
        <v>382</v>
      </c>
      <c r="C83" s="130" t="s">
        <v>17</v>
      </c>
      <c r="D83" s="130" t="s">
        <v>354</v>
      </c>
      <c r="E83" s="130" t="s">
        <v>271</v>
      </c>
      <c r="F83" s="133">
        <v>21266</v>
      </c>
      <c r="G83" s="141">
        <v>21266</v>
      </c>
    </row>
    <row r="84" spans="1:7" outlineLevel="4" x14ac:dyDescent="0.25">
      <c r="A84" s="134" t="s">
        <v>432</v>
      </c>
      <c r="B84" s="130" t="s">
        <v>382</v>
      </c>
      <c r="C84" s="130" t="s">
        <v>17</v>
      </c>
      <c r="D84" s="130" t="s">
        <v>354</v>
      </c>
      <c r="E84" s="130" t="s">
        <v>271</v>
      </c>
      <c r="F84" s="133">
        <v>100000</v>
      </c>
      <c r="G84" s="141">
        <v>100000</v>
      </c>
    </row>
    <row r="85" spans="1:7" ht="31.5" outlineLevel="2" x14ac:dyDescent="0.25">
      <c r="A85" s="129" t="s">
        <v>53</v>
      </c>
      <c r="B85" s="130" t="s">
        <v>383</v>
      </c>
      <c r="C85" s="130" t="s">
        <v>347</v>
      </c>
      <c r="D85" s="130" t="s">
        <v>345</v>
      </c>
      <c r="E85" s="130" t="s">
        <v>345</v>
      </c>
      <c r="F85" s="131">
        <v>263625.44</v>
      </c>
      <c r="G85" s="140">
        <v>263625.44</v>
      </c>
    </row>
    <row r="86" spans="1:7" ht="31.5" outlineLevel="3" x14ac:dyDescent="0.25">
      <c r="A86" s="134" t="s">
        <v>285</v>
      </c>
      <c r="B86" s="130" t="s">
        <v>383</v>
      </c>
      <c r="C86" s="130" t="s">
        <v>18</v>
      </c>
      <c r="D86" s="130" t="s">
        <v>345</v>
      </c>
      <c r="E86" s="130" t="s">
        <v>345</v>
      </c>
      <c r="F86" s="131">
        <v>46800</v>
      </c>
      <c r="G86" s="140">
        <v>46800</v>
      </c>
    </row>
    <row r="87" spans="1:7" outlineLevel="4" x14ac:dyDescent="0.25">
      <c r="A87" s="134" t="s">
        <v>426</v>
      </c>
      <c r="B87" s="130" t="s">
        <v>383</v>
      </c>
      <c r="C87" s="130" t="s">
        <v>18</v>
      </c>
      <c r="D87" s="130" t="s">
        <v>354</v>
      </c>
      <c r="E87" s="130" t="s">
        <v>355</v>
      </c>
      <c r="F87" s="133">
        <v>46800</v>
      </c>
      <c r="G87" s="141">
        <v>46800</v>
      </c>
    </row>
    <row r="88" spans="1:7" ht="63" outlineLevel="3" x14ac:dyDescent="0.25">
      <c r="A88" s="134" t="s">
        <v>444</v>
      </c>
      <c r="B88" s="130" t="s">
        <v>383</v>
      </c>
      <c r="C88" s="130" t="s">
        <v>384</v>
      </c>
      <c r="D88" s="130" t="s">
        <v>345</v>
      </c>
      <c r="E88" s="130" t="s">
        <v>345</v>
      </c>
      <c r="F88" s="131">
        <v>216825.44</v>
      </c>
      <c r="G88" s="140">
        <v>216825.44</v>
      </c>
    </row>
    <row r="89" spans="1:7" outlineLevel="4" x14ac:dyDescent="0.25">
      <c r="A89" s="134" t="s">
        <v>426</v>
      </c>
      <c r="B89" s="130" t="s">
        <v>383</v>
      </c>
      <c r="C89" s="130" t="s">
        <v>384</v>
      </c>
      <c r="D89" s="130" t="s">
        <v>354</v>
      </c>
      <c r="E89" s="130" t="s">
        <v>355</v>
      </c>
      <c r="F89" s="133">
        <v>21682.94</v>
      </c>
      <c r="G89" s="141">
        <v>21682.94</v>
      </c>
    </row>
    <row r="90" spans="1:7" outlineLevel="4" x14ac:dyDescent="0.25">
      <c r="A90" s="134" t="s">
        <v>426</v>
      </c>
      <c r="B90" s="130" t="s">
        <v>383</v>
      </c>
      <c r="C90" s="130" t="s">
        <v>384</v>
      </c>
      <c r="D90" s="130" t="s">
        <v>354</v>
      </c>
      <c r="E90" s="130" t="s">
        <v>355</v>
      </c>
      <c r="F90" s="133">
        <v>195142.5</v>
      </c>
      <c r="G90" s="141">
        <v>195142.5</v>
      </c>
    </row>
    <row r="91" spans="1:7" ht="31.5" outlineLevel="1" x14ac:dyDescent="0.25">
      <c r="A91" s="129" t="s">
        <v>445</v>
      </c>
      <c r="B91" s="130" t="s">
        <v>385</v>
      </c>
      <c r="C91" s="130" t="s">
        <v>347</v>
      </c>
      <c r="D91" s="130" t="s">
        <v>345</v>
      </c>
      <c r="E91" s="130" t="s">
        <v>345</v>
      </c>
      <c r="F91" s="131">
        <v>26729775.539999999</v>
      </c>
      <c r="G91" s="140">
        <v>26229775.539999999</v>
      </c>
    </row>
    <row r="92" spans="1:7" outlineLevel="2" x14ac:dyDescent="0.25">
      <c r="A92" s="129" t="s">
        <v>56</v>
      </c>
      <c r="B92" s="130" t="s">
        <v>386</v>
      </c>
      <c r="C92" s="130" t="s">
        <v>347</v>
      </c>
      <c r="D92" s="130" t="s">
        <v>345</v>
      </c>
      <c r="E92" s="130" t="s">
        <v>345</v>
      </c>
      <c r="F92" s="131">
        <v>404683.02</v>
      </c>
      <c r="G92" s="140">
        <v>404683.02</v>
      </c>
    </row>
    <row r="93" spans="1:7" ht="31.5" outlineLevel="3" x14ac:dyDescent="0.25">
      <c r="A93" s="134" t="s">
        <v>286</v>
      </c>
      <c r="B93" s="130" t="s">
        <v>386</v>
      </c>
      <c r="C93" s="130" t="s">
        <v>19</v>
      </c>
      <c r="D93" s="130" t="s">
        <v>345</v>
      </c>
      <c r="E93" s="130" t="s">
        <v>345</v>
      </c>
      <c r="F93" s="131">
        <v>404683.02</v>
      </c>
      <c r="G93" s="140">
        <v>404683.02</v>
      </c>
    </row>
    <row r="94" spans="1:7" outlineLevel="4" x14ac:dyDescent="0.25">
      <c r="A94" s="134" t="s">
        <v>431</v>
      </c>
      <c r="B94" s="130" t="s">
        <v>386</v>
      </c>
      <c r="C94" s="130" t="s">
        <v>19</v>
      </c>
      <c r="D94" s="130" t="s">
        <v>354</v>
      </c>
      <c r="E94" s="130" t="s">
        <v>362</v>
      </c>
      <c r="F94" s="133">
        <v>404683.02</v>
      </c>
      <c r="G94" s="141">
        <v>404683.02</v>
      </c>
    </row>
    <row r="95" spans="1:7" outlineLevel="2" x14ac:dyDescent="0.25">
      <c r="A95" s="129" t="s">
        <v>57</v>
      </c>
      <c r="B95" s="130" t="s">
        <v>387</v>
      </c>
      <c r="C95" s="130" t="s">
        <v>347</v>
      </c>
      <c r="D95" s="130" t="s">
        <v>345</v>
      </c>
      <c r="E95" s="130" t="s">
        <v>345</v>
      </c>
      <c r="F95" s="131">
        <v>8305000</v>
      </c>
      <c r="G95" s="140">
        <v>8305000</v>
      </c>
    </row>
    <row r="96" spans="1:7" ht="47.25" outlineLevel="3" x14ac:dyDescent="0.25">
      <c r="A96" s="134" t="s">
        <v>298</v>
      </c>
      <c r="B96" s="130" t="s">
        <v>387</v>
      </c>
      <c r="C96" s="130" t="s">
        <v>365</v>
      </c>
      <c r="D96" s="130" t="s">
        <v>345</v>
      </c>
      <c r="E96" s="130" t="s">
        <v>345</v>
      </c>
      <c r="F96" s="131">
        <v>8305000</v>
      </c>
      <c r="G96" s="140">
        <v>8305000</v>
      </c>
    </row>
    <row r="97" spans="1:7" ht="63.75" customHeight="1" outlineLevel="4" x14ac:dyDescent="0.25">
      <c r="A97" s="134" t="s">
        <v>300</v>
      </c>
      <c r="B97" s="130" t="s">
        <v>387</v>
      </c>
      <c r="C97" s="130" t="s">
        <v>365</v>
      </c>
      <c r="D97" s="130" t="s">
        <v>388</v>
      </c>
      <c r="E97" s="130" t="s">
        <v>389</v>
      </c>
      <c r="F97" s="133">
        <v>8305000</v>
      </c>
      <c r="G97" s="141">
        <v>8305000</v>
      </c>
    </row>
    <row r="98" spans="1:7" outlineLevel="2" x14ac:dyDescent="0.25">
      <c r="A98" s="129" t="s">
        <v>58</v>
      </c>
      <c r="B98" s="130" t="s">
        <v>390</v>
      </c>
      <c r="C98" s="130" t="s">
        <v>347</v>
      </c>
      <c r="D98" s="130" t="s">
        <v>345</v>
      </c>
      <c r="E98" s="130" t="s">
        <v>345</v>
      </c>
      <c r="F98" s="131">
        <v>18020092.52</v>
      </c>
      <c r="G98" s="140">
        <v>17520092.52</v>
      </c>
    </row>
    <row r="99" spans="1:7" ht="31.5" outlineLevel="3" x14ac:dyDescent="0.25">
      <c r="A99" s="134" t="s">
        <v>302</v>
      </c>
      <c r="B99" s="130" t="s">
        <v>390</v>
      </c>
      <c r="C99" s="130" t="s">
        <v>167</v>
      </c>
      <c r="D99" s="130" t="s">
        <v>345</v>
      </c>
      <c r="E99" s="130" t="s">
        <v>345</v>
      </c>
      <c r="F99" s="131">
        <v>7417355.1100000003</v>
      </c>
      <c r="G99" s="140">
        <v>7417355.1100000003</v>
      </c>
    </row>
    <row r="100" spans="1:7" outlineLevel="4" x14ac:dyDescent="0.25">
      <c r="A100" s="134" t="s">
        <v>432</v>
      </c>
      <c r="B100" s="130" t="s">
        <v>390</v>
      </c>
      <c r="C100" s="130" t="s">
        <v>167</v>
      </c>
      <c r="D100" s="130" t="s">
        <v>354</v>
      </c>
      <c r="E100" s="130" t="s">
        <v>271</v>
      </c>
      <c r="F100" s="133">
        <v>203143.62</v>
      </c>
      <c r="G100" s="141">
        <v>203143.62</v>
      </c>
    </row>
    <row r="101" spans="1:7" outlineLevel="4" x14ac:dyDescent="0.25">
      <c r="A101" s="134" t="s">
        <v>431</v>
      </c>
      <c r="B101" s="130" t="s">
        <v>390</v>
      </c>
      <c r="C101" s="130" t="s">
        <v>167</v>
      </c>
      <c r="D101" s="130" t="s">
        <v>354</v>
      </c>
      <c r="E101" s="130" t="s">
        <v>362</v>
      </c>
      <c r="F101" s="133">
        <v>3492067.95</v>
      </c>
      <c r="G101" s="141">
        <v>3492067.95</v>
      </c>
    </row>
    <row r="102" spans="1:7" outlineLevel="4" x14ac:dyDescent="0.25">
      <c r="A102" s="134" t="s">
        <v>432</v>
      </c>
      <c r="B102" s="130" t="s">
        <v>390</v>
      </c>
      <c r="C102" s="130" t="s">
        <v>167</v>
      </c>
      <c r="D102" s="130" t="s">
        <v>354</v>
      </c>
      <c r="E102" s="130" t="s">
        <v>271</v>
      </c>
      <c r="F102" s="133">
        <v>2164856.88</v>
      </c>
      <c r="G102" s="141">
        <v>2164856.88</v>
      </c>
    </row>
    <row r="103" spans="1:7" ht="31.5" outlineLevel="4" x14ac:dyDescent="0.25">
      <c r="A103" s="134" t="s">
        <v>446</v>
      </c>
      <c r="B103" s="130" t="s">
        <v>390</v>
      </c>
      <c r="C103" s="130" t="s">
        <v>167</v>
      </c>
      <c r="D103" s="130" t="s">
        <v>354</v>
      </c>
      <c r="E103" s="130" t="s">
        <v>391</v>
      </c>
      <c r="F103" s="133">
        <v>1557286.66</v>
      </c>
      <c r="G103" s="141">
        <v>1557286.66</v>
      </c>
    </row>
    <row r="104" spans="1:7" ht="47.25" outlineLevel="3" x14ac:dyDescent="0.25">
      <c r="A104" s="134" t="s">
        <v>303</v>
      </c>
      <c r="B104" s="130" t="s">
        <v>390</v>
      </c>
      <c r="C104" s="130" t="s">
        <v>301</v>
      </c>
      <c r="D104" s="130" t="s">
        <v>345</v>
      </c>
      <c r="E104" s="130" t="s">
        <v>345</v>
      </c>
      <c r="F104" s="131">
        <v>2327410.92</v>
      </c>
      <c r="G104" s="140">
        <v>2327410.92</v>
      </c>
    </row>
    <row r="105" spans="1:7" outlineLevel="4" x14ac:dyDescent="0.25">
      <c r="A105" s="134" t="s">
        <v>431</v>
      </c>
      <c r="B105" s="130" t="s">
        <v>390</v>
      </c>
      <c r="C105" s="130" t="s">
        <v>301</v>
      </c>
      <c r="D105" s="130" t="s">
        <v>354</v>
      </c>
      <c r="E105" s="130" t="s">
        <v>362</v>
      </c>
      <c r="F105" s="133">
        <v>82456.45</v>
      </c>
      <c r="G105" s="141">
        <v>82456.45</v>
      </c>
    </row>
    <row r="106" spans="1:7" outlineLevel="4" x14ac:dyDescent="0.25">
      <c r="A106" s="134" t="s">
        <v>431</v>
      </c>
      <c r="B106" s="130" t="s">
        <v>390</v>
      </c>
      <c r="C106" s="130" t="s">
        <v>301</v>
      </c>
      <c r="D106" s="130" t="s">
        <v>354</v>
      </c>
      <c r="E106" s="130" t="s">
        <v>362</v>
      </c>
      <c r="F106" s="133">
        <v>236452.48000000001</v>
      </c>
      <c r="G106" s="141">
        <v>236452.48000000001</v>
      </c>
    </row>
    <row r="107" spans="1:7" outlineLevel="4" x14ac:dyDescent="0.25">
      <c r="A107" s="134" t="s">
        <v>431</v>
      </c>
      <c r="B107" s="130" t="s">
        <v>390</v>
      </c>
      <c r="C107" s="130" t="s">
        <v>301</v>
      </c>
      <c r="D107" s="130" t="s">
        <v>354</v>
      </c>
      <c r="E107" s="130" t="s">
        <v>362</v>
      </c>
      <c r="F107" s="133">
        <v>2008501.99</v>
      </c>
      <c r="G107" s="141">
        <v>2008501.99</v>
      </c>
    </row>
    <row r="108" spans="1:7" ht="47.25" outlineLevel="3" x14ac:dyDescent="0.25">
      <c r="A108" s="134" t="s">
        <v>298</v>
      </c>
      <c r="B108" s="130" t="s">
        <v>390</v>
      </c>
      <c r="C108" s="130" t="s">
        <v>365</v>
      </c>
      <c r="D108" s="130" t="s">
        <v>345</v>
      </c>
      <c r="E108" s="130" t="s">
        <v>345</v>
      </c>
      <c r="F108" s="131">
        <v>500000</v>
      </c>
      <c r="G108" s="140">
        <v>0</v>
      </c>
    </row>
    <row r="109" spans="1:7" outlineLevel="4" x14ac:dyDescent="0.25">
      <c r="A109" s="134" t="s">
        <v>432</v>
      </c>
      <c r="B109" s="130" t="s">
        <v>390</v>
      </c>
      <c r="C109" s="130" t="s">
        <v>365</v>
      </c>
      <c r="D109" s="130" t="s">
        <v>354</v>
      </c>
      <c r="E109" s="130" t="s">
        <v>271</v>
      </c>
      <c r="F109" s="133">
        <v>500000</v>
      </c>
      <c r="G109" s="141">
        <v>0</v>
      </c>
    </row>
    <row r="110" spans="1:7" outlineLevel="3" x14ac:dyDescent="0.25">
      <c r="A110" s="134" t="s">
        <v>308</v>
      </c>
      <c r="B110" s="130" t="s">
        <v>390</v>
      </c>
      <c r="C110" s="130" t="s">
        <v>20</v>
      </c>
      <c r="D110" s="130" t="s">
        <v>345</v>
      </c>
      <c r="E110" s="130" t="s">
        <v>345</v>
      </c>
      <c r="F110" s="131">
        <v>7775326.4900000002</v>
      </c>
      <c r="G110" s="140">
        <v>7775326.4900000002</v>
      </c>
    </row>
    <row r="111" spans="1:7" outlineLevel="4" x14ac:dyDescent="0.25">
      <c r="A111" s="134" t="s">
        <v>431</v>
      </c>
      <c r="B111" s="130" t="s">
        <v>390</v>
      </c>
      <c r="C111" s="130" t="s">
        <v>20</v>
      </c>
      <c r="D111" s="130" t="s">
        <v>354</v>
      </c>
      <c r="E111" s="130" t="s">
        <v>362</v>
      </c>
      <c r="F111" s="133">
        <v>4784450.58</v>
      </c>
      <c r="G111" s="141">
        <v>4784450.58</v>
      </c>
    </row>
    <row r="112" spans="1:7" outlineLevel="4" x14ac:dyDescent="0.25">
      <c r="A112" s="134" t="s">
        <v>426</v>
      </c>
      <c r="B112" s="130" t="s">
        <v>390</v>
      </c>
      <c r="C112" s="130" t="s">
        <v>20</v>
      </c>
      <c r="D112" s="130" t="s">
        <v>354</v>
      </c>
      <c r="E112" s="130" t="s">
        <v>355</v>
      </c>
      <c r="F112" s="133">
        <v>87000</v>
      </c>
      <c r="G112" s="141">
        <v>87000</v>
      </c>
    </row>
    <row r="113" spans="1:7" ht="31.5" outlineLevel="4" x14ac:dyDescent="0.25">
      <c r="A113" s="134" t="s">
        <v>425</v>
      </c>
      <c r="B113" s="130" t="s">
        <v>390</v>
      </c>
      <c r="C113" s="130" t="s">
        <v>20</v>
      </c>
      <c r="D113" s="130" t="s">
        <v>354</v>
      </c>
      <c r="E113" s="130" t="s">
        <v>356</v>
      </c>
      <c r="F113" s="133">
        <v>152000</v>
      </c>
      <c r="G113" s="141">
        <v>152000</v>
      </c>
    </row>
    <row r="114" spans="1:7" outlineLevel="4" x14ac:dyDescent="0.25">
      <c r="A114" s="134" t="s">
        <v>430</v>
      </c>
      <c r="B114" s="130" t="s">
        <v>390</v>
      </c>
      <c r="C114" s="130" t="s">
        <v>20</v>
      </c>
      <c r="D114" s="130" t="s">
        <v>363</v>
      </c>
      <c r="E114" s="130" t="s">
        <v>361</v>
      </c>
      <c r="F114" s="133">
        <v>2743575.82</v>
      </c>
      <c r="G114" s="141">
        <v>2743575.82</v>
      </c>
    </row>
    <row r="115" spans="1:7" ht="46.5" customHeight="1" outlineLevel="4" x14ac:dyDescent="0.25">
      <c r="A115" s="134" t="s">
        <v>447</v>
      </c>
      <c r="B115" s="130" t="s">
        <v>390</v>
      </c>
      <c r="C115" s="130" t="s">
        <v>20</v>
      </c>
      <c r="D115" s="130" t="s">
        <v>372</v>
      </c>
      <c r="E115" s="130" t="s">
        <v>392</v>
      </c>
      <c r="F115" s="133">
        <v>8300.09</v>
      </c>
      <c r="G115" s="141">
        <v>8300.09</v>
      </c>
    </row>
    <row r="116" spans="1:7" outlineLevel="1" x14ac:dyDescent="0.25">
      <c r="A116" s="129" t="s">
        <v>448</v>
      </c>
      <c r="B116" s="130" t="s">
        <v>393</v>
      </c>
      <c r="C116" s="130" t="s">
        <v>347</v>
      </c>
      <c r="D116" s="130" t="s">
        <v>345</v>
      </c>
      <c r="E116" s="130" t="s">
        <v>345</v>
      </c>
      <c r="F116" s="131">
        <v>11200</v>
      </c>
      <c r="G116" s="140">
        <v>11200</v>
      </c>
    </row>
    <row r="117" spans="1:7" ht="31.5" outlineLevel="2" x14ac:dyDescent="0.25">
      <c r="A117" s="134" t="s">
        <v>112</v>
      </c>
      <c r="B117" s="130" t="s">
        <v>394</v>
      </c>
      <c r="C117" s="130" t="s">
        <v>347</v>
      </c>
      <c r="D117" s="130" t="s">
        <v>345</v>
      </c>
      <c r="E117" s="130" t="s">
        <v>345</v>
      </c>
      <c r="F117" s="131">
        <v>11200</v>
      </c>
      <c r="G117" s="140">
        <v>11200</v>
      </c>
    </row>
    <row r="118" spans="1:7" ht="63" outlineLevel="3" x14ac:dyDescent="0.25">
      <c r="A118" s="134" t="s">
        <v>279</v>
      </c>
      <c r="B118" s="130" t="s">
        <v>394</v>
      </c>
      <c r="C118" s="130" t="s">
        <v>7</v>
      </c>
      <c r="D118" s="130" t="s">
        <v>345</v>
      </c>
      <c r="E118" s="130" t="s">
        <v>345</v>
      </c>
      <c r="F118" s="131">
        <v>11200</v>
      </c>
      <c r="G118" s="140">
        <v>11200</v>
      </c>
    </row>
    <row r="119" spans="1:7" outlineLevel="4" x14ac:dyDescent="0.25">
      <c r="A119" s="134" t="s">
        <v>426</v>
      </c>
      <c r="B119" s="130" t="s">
        <v>394</v>
      </c>
      <c r="C119" s="130" t="s">
        <v>7</v>
      </c>
      <c r="D119" s="130" t="s">
        <v>354</v>
      </c>
      <c r="E119" s="130" t="s">
        <v>355</v>
      </c>
      <c r="F119" s="133">
        <v>11200</v>
      </c>
      <c r="G119" s="141">
        <v>11200</v>
      </c>
    </row>
    <row r="120" spans="1:7" outlineLevel="1" x14ac:dyDescent="0.25">
      <c r="A120" s="129" t="s">
        <v>449</v>
      </c>
      <c r="B120" s="138" t="s">
        <v>395</v>
      </c>
      <c r="C120" s="138" t="s">
        <v>347</v>
      </c>
      <c r="D120" s="138" t="s">
        <v>345</v>
      </c>
      <c r="E120" s="138" t="s">
        <v>345</v>
      </c>
      <c r="F120" s="139">
        <f>F121</f>
        <v>18547504.330000002</v>
      </c>
      <c r="G120" s="142">
        <f>G121</f>
        <v>18547504.330000002</v>
      </c>
    </row>
    <row r="121" spans="1:7" outlineLevel="2" x14ac:dyDescent="0.25">
      <c r="A121" s="134" t="s">
        <v>61</v>
      </c>
      <c r="B121" s="130" t="s">
        <v>396</v>
      </c>
      <c r="C121" s="130" t="s">
        <v>347</v>
      </c>
      <c r="D121" s="130" t="s">
        <v>345</v>
      </c>
      <c r="E121" s="130" t="s">
        <v>345</v>
      </c>
      <c r="F121" s="131">
        <f>F122+F124+F128+F131+F148+F159+F153</f>
        <v>18547504.330000002</v>
      </c>
      <c r="G121" s="140">
        <f>G122+G124+G128+G131+G148+G159+G153</f>
        <v>18547504.330000002</v>
      </c>
    </row>
    <row r="122" spans="1:7" outlineLevel="3" x14ac:dyDescent="0.25">
      <c r="A122" s="134" t="s">
        <v>450</v>
      </c>
      <c r="B122" s="130" t="s">
        <v>396</v>
      </c>
      <c r="C122" s="130" t="s">
        <v>397</v>
      </c>
      <c r="D122" s="130" t="s">
        <v>345</v>
      </c>
      <c r="E122" s="130" t="s">
        <v>345</v>
      </c>
      <c r="F122" s="131">
        <v>1000000</v>
      </c>
      <c r="G122" s="140">
        <v>1000000</v>
      </c>
    </row>
    <row r="123" spans="1:7" outlineLevel="4" x14ac:dyDescent="0.25">
      <c r="A123" s="134" t="s">
        <v>432</v>
      </c>
      <c r="B123" s="130" t="s">
        <v>396</v>
      </c>
      <c r="C123" s="130" t="s">
        <v>397</v>
      </c>
      <c r="D123" s="130" t="s">
        <v>354</v>
      </c>
      <c r="E123" s="130" t="s">
        <v>271</v>
      </c>
      <c r="F123" s="133">
        <v>1000000</v>
      </c>
      <c r="G123" s="141">
        <v>1000000</v>
      </c>
    </row>
    <row r="124" spans="1:7" ht="47.25" customHeight="1" outlineLevel="3" x14ac:dyDescent="0.25">
      <c r="A124" s="134" t="s">
        <v>451</v>
      </c>
      <c r="B124" s="130" t="s">
        <v>396</v>
      </c>
      <c r="C124" s="130" t="s">
        <v>398</v>
      </c>
      <c r="D124" s="130" t="s">
        <v>345</v>
      </c>
      <c r="E124" s="130" t="s">
        <v>345</v>
      </c>
      <c r="F124" s="131">
        <v>1076173.1499999999</v>
      </c>
      <c r="G124" s="140">
        <v>1076173.1499999999</v>
      </c>
    </row>
    <row r="125" spans="1:7" outlineLevel="4" x14ac:dyDescent="0.25">
      <c r="A125" s="134" t="s">
        <v>431</v>
      </c>
      <c r="B125" s="130" t="s">
        <v>396</v>
      </c>
      <c r="C125" s="130" t="s">
        <v>398</v>
      </c>
      <c r="D125" s="130" t="s">
        <v>354</v>
      </c>
      <c r="E125" s="130" t="s">
        <v>362</v>
      </c>
      <c r="F125" s="133">
        <v>789233</v>
      </c>
      <c r="G125" s="141">
        <v>789233</v>
      </c>
    </row>
    <row r="126" spans="1:7" outlineLevel="4" x14ac:dyDescent="0.25">
      <c r="A126" s="134" t="s">
        <v>431</v>
      </c>
      <c r="B126" s="130" t="s">
        <v>396</v>
      </c>
      <c r="C126" s="130" t="s">
        <v>398</v>
      </c>
      <c r="D126" s="130" t="s">
        <v>354</v>
      </c>
      <c r="E126" s="130" t="s">
        <v>362</v>
      </c>
      <c r="F126" s="133">
        <v>100000</v>
      </c>
      <c r="G126" s="141">
        <v>100000</v>
      </c>
    </row>
    <row r="127" spans="1:7" outlineLevel="4" x14ac:dyDescent="0.25">
      <c r="A127" s="134" t="s">
        <v>431</v>
      </c>
      <c r="B127" s="130" t="s">
        <v>396</v>
      </c>
      <c r="C127" s="130" t="s">
        <v>398</v>
      </c>
      <c r="D127" s="130" t="s">
        <v>354</v>
      </c>
      <c r="E127" s="130" t="s">
        <v>362</v>
      </c>
      <c r="F127" s="133">
        <v>186940.15</v>
      </c>
      <c r="G127" s="141">
        <v>186940.15</v>
      </c>
    </row>
    <row r="128" spans="1:7" ht="47.25" outlineLevel="3" x14ac:dyDescent="0.25">
      <c r="A128" s="134" t="s">
        <v>298</v>
      </c>
      <c r="B128" s="130" t="s">
        <v>396</v>
      </c>
      <c r="C128" s="130" t="s">
        <v>365</v>
      </c>
      <c r="D128" s="130" t="s">
        <v>345</v>
      </c>
      <c r="E128" s="130" t="s">
        <v>345</v>
      </c>
      <c r="F128" s="131">
        <f>F129+F130</f>
        <v>538484</v>
      </c>
      <c r="G128" s="140">
        <f>G129+G130</f>
        <v>538484</v>
      </c>
    </row>
    <row r="129" spans="1:7" outlineLevel="3" x14ac:dyDescent="0.25">
      <c r="A129" s="134" t="s">
        <v>431</v>
      </c>
      <c r="B129" s="130" t="s">
        <v>396</v>
      </c>
      <c r="C129" s="130" t="s">
        <v>365</v>
      </c>
      <c r="D129" s="130" t="s">
        <v>354</v>
      </c>
      <c r="E129" s="130" t="s">
        <v>362</v>
      </c>
      <c r="F129" s="131">
        <v>400000</v>
      </c>
      <c r="G129" s="140">
        <v>400000</v>
      </c>
    </row>
    <row r="130" spans="1:7" outlineLevel="4" x14ac:dyDescent="0.25">
      <c r="A130" s="134" t="s">
        <v>432</v>
      </c>
      <c r="B130" s="130" t="s">
        <v>396</v>
      </c>
      <c r="C130" s="130" t="s">
        <v>365</v>
      </c>
      <c r="D130" s="130" t="s">
        <v>354</v>
      </c>
      <c r="E130" s="130" t="s">
        <v>271</v>
      </c>
      <c r="F130" s="133">
        <v>138484</v>
      </c>
      <c r="G130" s="141">
        <v>138484</v>
      </c>
    </row>
    <row r="131" spans="1:7" ht="31.5" outlineLevel="4" x14ac:dyDescent="0.25">
      <c r="A131" s="134" t="s">
        <v>287</v>
      </c>
      <c r="B131" s="130" t="s">
        <v>396</v>
      </c>
      <c r="C131" s="130" t="s">
        <v>27</v>
      </c>
      <c r="D131" s="130" t="s">
        <v>345</v>
      </c>
      <c r="E131" s="130" t="s">
        <v>345</v>
      </c>
      <c r="F131" s="131">
        <v>13558477.25</v>
      </c>
      <c r="G131" s="140">
        <v>13558477.25</v>
      </c>
    </row>
    <row r="132" spans="1:7" outlineLevel="4" x14ac:dyDescent="0.25">
      <c r="A132" s="134" t="s">
        <v>423</v>
      </c>
      <c r="B132" s="130" t="s">
        <v>396</v>
      </c>
      <c r="C132" s="130" t="s">
        <v>27</v>
      </c>
      <c r="D132" s="130" t="s">
        <v>414</v>
      </c>
      <c r="E132" s="130" t="s">
        <v>351</v>
      </c>
      <c r="F132" s="133">
        <v>8404708.5099999998</v>
      </c>
      <c r="G132" s="141">
        <v>8404708.5099999998</v>
      </c>
    </row>
    <row r="133" spans="1:7" ht="31.5" outlineLevel="4" x14ac:dyDescent="0.25">
      <c r="A133" s="134" t="s">
        <v>427</v>
      </c>
      <c r="B133" s="130" t="s">
        <v>396</v>
      </c>
      <c r="C133" s="130" t="s">
        <v>27</v>
      </c>
      <c r="D133" s="130" t="s">
        <v>414</v>
      </c>
      <c r="E133" s="130" t="s">
        <v>358</v>
      </c>
      <c r="F133" s="133">
        <v>23457.07</v>
      </c>
      <c r="G133" s="141">
        <v>23457.07</v>
      </c>
    </row>
    <row r="134" spans="1:7" ht="31.5" outlineLevel="4" x14ac:dyDescent="0.25">
      <c r="A134" s="134" t="s">
        <v>427</v>
      </c>
      <c r="B134" s="130" t="s">
        <v>396</v>
      </c>
      <c r="C134" s="130" t="s">
        <v>27</v>
      </c>
      <c r="D134" s="130" t="s">
        <v>368</v>
      </c>
      <c r="E134" s="130" t="s">
        <v>358</v>
      </c>
      <c r="F134" s="133">
        <v>500</v>
      </c>
      <c r="G134" s="141">
        <v>500</v>
      </c>
    </row>
    <row r="135" spans="1:7" ht="31.5" outlineLevel="4" x14ac:dyDescent="0.25">
      <c r="A135" s="134" t="s">
        <v>313</v>
      </c>
      <c r="B135" s="130" t="s">
        <v>396</v>
      </c>
      <c r="C135" s="130" t="s">
        <v>27</v>
      </c>
      <c r="D135" s="130" t="s">
        <v>415</v>
      </c>
      <c r="E135" s="130" t="s">
        <v>371</v>
      </c>
      <c r="F135" s="133">
        <v>19059.11</v>
      </c>
      <c r="G135" s="141">
        <v>19059.11</v>
      </c>
    </row>
    <row r="136" spans="1:7" outlineLevel="4" x14ac:dyDescent="0.25">
      <c r="A136" s="137" t="s">
        <v>424</v>
      </c>
      <c r="B136" s="130" t="s">
        <v>396</v>
      </c>
      <c r="C136" s="130" t="s">
        <v>27</v>
      </c>
      <c r="D136" s="130" t="s">
        <v>416</v>
      </c>
      <c r="E136" s="130" t="s">
        <v>353</v>
      </c>
      <c r="F136" s="133">
        <v>2525839.59</v>
      </c>
      <c r="G136" s="141">
        <v>2525839.59</v>
      </c>
    </row>
    <row r="137" spans="1:7" outlineLevel="4" x14ac:dyDescent="0.25">
      <c r="A137" s="134" t="s">
        <v>426</v>
      </c>
      <c r="B137" s="130" t="s">
        <v>396</v>
      </c>
      <c r="C137" s="130" t="s">
        <v>27</v>
      </c>
      <c r="D137" s="130" t="s">
        <v>418</v>
      </c>
      <c r="E137" s="130" t="s">
        <v>355</v>
      </c>
      <c r="F137" s="133">
        <v>8000</v>
      </c>
      <c r="G137" s="141">
        <v>8000</v>
      </c>
    </row>
    <row r="138" spans="1:7" outlineLevel="4" x14ac:dyDescent="0.25">
      <c r="A138" s="134" t="s">
        <v>428</v>
      </c>
      <c r="B138" s="130" t="s">
        <v>396</v>
      </c>
      <c r="C138" s="130" t="s">
        <v>27</v>
      </c>
      <c r="D138" s="130" t="s">
        <v>354</v>
      </c>
      <c r="E138" s="130" t="s">
        <v>359</v>
      </c>
      <c r="F138" s="133">
        <v>50218.43</v>
      </c>
      <c r="G138" s="141">
        <v>50218.43</v>
      </c>
    </row>
    <row r="139" spans="1:7" outlineLevel="4" x14ac:dyDescent="0.25">
      <c r="A139" s="134" t="s">
        <v>429</v>
      </c>
      <c r="B139" s="130" t="s">
        <v>396</v>
      </c>
      <c r="C139" s="130" t="s">
        <v>27</v>
      </c>
      <c r="D139" s="130" t="s">
        <v>354</v>
      </c>
      <c r="E139" s="130" t="s">
        <v>360</v>
      </c>
      <c r="F139" s="133">
        <v>40000</v>
      </c>
      <c r="G139" s="141">
        <v>40000</v>
      </c>
    </row>
    <row r="140" spans="1:7" outlineLevel="4" x14ac:dyDescent="0.25">
      <c r="A140" s="134" t="s">
        <v>430</v>
      </c>
      <c r="B140" s="130" t="s">
        <v>396</v>
      </c>
      <c r="C140" s="130" t="s">
        <v>27</v>
      </c>
      <c r="D140" s="130" t="s">
        <v>354</v>
      </c>
      <c r="E140" s="130" t="s">
        <v>361</v>
      </c>
      <c r="F140" s="133">
        <v>59069.09</v>
      </c>
      <c r="G140" s="141">
        <v>59069.09</v>
      </c>
    </row>
    <row r="141" spans="1:7" outlineLevel="4" x14ac:dyDescent="0.25">
      <c r="A141" s="134" t="s">
        <v>431</v>
      </c>
      <c r="B141" s="130" t="s">
        <v>396</v>
      </c>
      <c r="C141" s="130" t="s">
        <v>27</v>
      </c>
      <c r="D141" s="130" t="s">
        <v>354</v>
      </c>
      <c r="E141" s="130" t="s">
        <v>362</v>
      </c>
      <c r="F141" s="133">
        <v>792984.74</v>
      </c>
      <c r="G141" s="141">
        <v>792984.74</v>
      </c>
    </row>
    <row r="142" spans="1:7" outlineLevel="4" x14ac:dyDescent="0.25">
      <c r="A142" s="134" t="s">
        <v>426</v>
      </c>
      <c r="B142" s="130" t="s">
        <v>396</v>
      </c>
      <c r="C142" s="130" t="s">
        <v>27</v>
      </c>
      <c r="D142" s="130" t="s">
        <v>354</v>
      </c>
      <c r="E142" s="130" t="s">
        <v>355</v>
      </c>
      <c r="F142" s="133">
        <v>691561</v>
      </c>
      <c r="G142" s="141">
        <v>691561</v>
      </c>
    </row>
    <row r="143" spans="1:7" outlineLevel="4" x14ac:dyDescent="0.25">
      <c r="A143" s="134" t="s">
        <v>432</v>
      </c>
      <c r="B143" s="130" t="s">
        <v>396</v>
      </c>
      <c r="C143" s="130" t="s">
        <v>27</v>
      </c>
      <c r="D143" s="130" t="s">
        <v>354</v>
      </c>
      <c r="E143" s="130" t="s">
        <v>271</v>
      </c>
      <c r="F143" s="133">
        <v>52880</v>
      </c>
      <c r="G143" s="141">
        <v>52880</v>
      </c>
    </row>
    <row r="144" spans="1:7" ht="31.5" outlineLevel="4" x14ac:dyDescent="0.25">
      <c r="A144" s="134" t="s">
        <v>425</v>
      </c>
      <c r="B144" s="130" t="s">
        <v>396</v>
      </c>
      <c r="C144" s="130" t="s">
        <v>27</v>
      </c>
      <c r="D144" s="130" t="s">
        <v>354</v>
      </c>
      <c r="E144" s="130" t="s">
        <v>356</v>
      </c>
      <c r="F144" s="133">
        <v>67170.5</v>
      </c>
      <c r="G144" s="141">
        <v>67170.5</v>
      </c>
    </row>
    <row r="145" spans="1:7" outlineLevel="4" x14ac:dyDescent="0.25">
      <c r="A145" s="134" t="s">
        <v>430</v>
      </c>
      <c r="B145" s="130" t="s">
        <v>396</v>
      </c>
      <c r="C145" s="130" t="s">
        <v>27</v>
      </c>
      <c r="D145" s="130" t="s">
        <v>363</v>
      </c>
      <c r="E145" s="130" t="s">
        <v>361</v>
      </c>
      <c r="F145" s="133">
        <v>826883.77</v>
      </c>
      <c r="G145" s="141">
        <v>826883.77</v>
      </c>
    </row>
    <row r="146" spans="1:7" ht="47.25" outlineLevel="4" x14ac:dyDescent="0.25">
      <c r="A146" s="134" t="s">
        <v>436</v>
      </c>
      <c r="B146" s="130" t="s">
        <v>396</v>
      </c>
      <c r="C146" s="130" t="s">
        <v>27</v>
      </c>
      <c r="D146" s="130" t="s">
        <v>372</v>
      </c>
      <c r="E146" s="130" t="s">
        <v>373</v>
      </c>
      <c r="F146" s="133">
        <v>5081.05</v>
      </c>
      <c r="G146" s="141">
        <v>5081.05</v>
      </c>
    </row>
    <row r="147" spans="1:7" ht="47.25" outlineLevel="4" x14ac:dyDescent="0.25">
      <c r="A147" s="134" t="s">
        <v>447</v>
      </c>
      <c r="B147" s="130" t="s">
        <v>396</v>
      </c>
      <c r="C147" s="130" t="s">
        <v>27</v>
      </c>
      <c r="D147" s="130" t="s">
        <v>372</v>
      </c>
      <c r="E147" s="130" t="s">
        <v>392</v>
      </c>
      <c r="F147" s="133">
        <v>65.400000000000006</v>
      </c>
      <c r="G147" s="141">
        <v>65.400000000000006</v>
      </c>
    </row>
    <row r="148" spans="1:7" ht="47.25" outlineLevel="4" x14ac:dyDescent="0.25">
      <c r="A148" s="134" t="s">
        <v>288</v>
      </c>
      <c r="B148" s="130" t="s">
        <v>396</v>
      </c>
      <c r="C148" s="130" t="s">
        <v>153</v>
      </c>
      <c r="D148" s="130" t="s">
        <v>345</v>
      </c>
      <c r="E148" s="130" t="s">
        <v>345</v>
      </c>
      <c r="F148" s="131">
        <v>1268302.93</v>
      </c>
      <c r="G148" s="140">
        <v>1268302.93</v>
      </c>
    </row>
    <row r="149" spans="1:7" outlineLevel="4" x14ac:dyDescent="0.25">
      <c r="A149" s="134" t="s">
        <v>423</v>
      </c>
      <c r="B149" s="130" t="s">
        <v>396</v>
      </c>
      <c r="C149" s="130" t="s">
        <v>153</v>
      </c>
      <c r="D149" s="130" t="s">
        <v>414</v>
      </c>
      <c r="E149" s="130" t="s">
        <v>351</v>
      </c>
      <c r="F149" s="133">
        <v>415535.96</v>
      </c>
      <c r="G149" s="141">
        <v>415535.96</v>
      </c>
    </row>
    <row r="150" spans="1:7" outlineLevel="4" x14ac:dyDescent="0.25">
      <c r="A150" s="134" t="s">
        <v>424</v>
      </c>
      <c r="B150" s="130" t="s">
        <v>396</v>
      </c>
      <c r="C150" s="130" t="s">
        <v>153</v>
      </c>
      <c r="D150" s="130" t="s">
        <v>416</v>
      </c>
      <c r="E150" s="130" t="s">
        <v>353</v>
      </c>
      <c r="F150" s="133">
        <v>125491.87</v>
      </c>
      <c r="G150" s="141">
        <v>125491.87</v>
      </c>
    </row>
    <row r="151" spans="1:7" outlineLevel="4" x14ac:dyDescent="0.25">
      <c r="A151" s="134" t="s">
        <v>426</v>
      </c>
      <c r="B151" s="130" t="s">
        <v>396</v>
      </c>
      <c r="C151" s="130" t="s">
        <v>153</v>
      </c>
      <c r="D151" s="130" t="s">
        <v>354</v>
      </c>
      <c r="E151" s="130" t="s">
        <v>355</v>
      </c>
      <c r="F151" s="133">
        <v>718852.5</v>
      </c>
      <c r="G151" s="141">
        <v>718852.5</v>
      </c>
    </row>
    <row r="152" spans="1:7" outlineLevel="4" x14ac:dyDescent="0.25">
      <c r="A152" s="134" t="s">
        <v>430</v>
      </c>
      <c r="B152" s="130" t="s">
        <v>396</v>
      </c>
      <c r="C152" s="130" t="s">
        <v>153</v>
      </c>
      <c r="D152" s="130" t="s">
        <v>363</v>
      </c>
      <c r="E152" s="130" t="s">
        <v>361</v>
      </c>
      <c r="F152" s="133">
        <v>8422.6</v>
      </c>
      <c r="G152" s="141">
        <v>8422.6</v>
      </c>
    </row>
    <row r="153" spans="1:7" ht="94.5" outlineLevel="4" x14ac:dyDescent="0.25">
      <c r="A153" s="134" t="s">
        <v>458</v>
      </c>
      <c r="B153" s="130" t="s">
        <v>396</v>
      </c>
      <c r="C153" s="130" t="s">
        <v>417</v>
      </c>
      <c r="D153" s="130" t="s">
        <v>345</v>
      </c>
      <c r="E153" s="130" t="s">
        <v>345</v>
      </c>
      <c r="F153" s="131">
        <v>234167</v>
      </c>
      <c r="G153" s="140">
        <v>234167</v>
      </c>
    </row>
    <row r="154" spans="1:7" outlineLevel="4" x14ac:dyDescent="0.25">
      <c r="A154" s="134" t="s">
        <v>423</v>
      </c>
      <c r="B154" s="130" t="s">
        <v>396</v>
      </c>
      <c r="C154" s="130" t="s">
        <v>417</v>
      </c>
      <c r="D154" s="130" t="s">
        <v>414</v>
      </c>
      <c r="E154" s="130" t="s">
        <v>351</v>
      </c>
      <c r="F154" s="133">
        <v>51232.04</v>
      </c>
      <c r="G154" s="141">
        <v>51232.04</v>
      </c>
    </row>
    <row r="155" spans="1:7" outlineLevel="4" x14ac:dyDescent="0.25">
      <c r="A155" s="134" t="s">
        <v>424</v>
      </c>
      <c r="B155" s="130" t="s">
        <v>396</v>
      </c>
      <c r="C155" s="130" t="s">
        <v>417</v>
      </c>
      <c r="D155" s="130" t="s">
        <v>416</v>
      </c>
      <c r="E155" s="130" t="s">
        <v>353</v>
      </c>
      <c r="F155" s="133">
        <v>15472.05</v>
      </c>
      <c r="G155" s="141">
        <v>15472.05</v>
      </c>
    </row>
    <row r="156" spans="1:7" outlineLevel="4" x14ac:dyDescent="0.25">
      <c r="A156" s="134" t="s">
        <v>431</v>
      </c>
      <c r="B156" s="130" t="s">
        <v>396</v>
      </c>
      <c r="C156" s="130" t="s">
        <v>417</v>
      </c>
      <c r="D156" s="130" t="s">
        <v>354</v>
      </c>
      <c r="E156" s="130" t="s">
        <v>362</v>
      </c>
      <c r="F156" s="133">
        <v>45000</v>
      </c>
      <c r="G156" s="141">
        <v>45000</v>
      </c>
    </row>
    <row r="157" spans="1:7" outlineLevel="4" x14ac:dyDescent="0.25">
      <c r="A157" s="134" t="s">
        <v>432</v>
      </c>
      <c r="B157" s="130" t="s">
        <v>396</v>
      </c>
      <c r="C157" s="130" t="s">
        <v>417</v>
      </c>
      <c r="D157" s="130" t="s">
        <v>354</v>
      </c>
      <c r="E157" s="130" t="s">
        <v>271</v>
      </c>
      <c r="F157" s="133">
        <v>113050</v>
      </c>
      <c r="G157" s="141">
        <v>113050</v>
      </c>
    </row>
    <row r="158" spans="1:7" ht="31.5" outlineLevel="4" x14ac:dyDescent="0.25">
      <c r="A158" s="134" t="s">
        <v>425</v>
      </c>
      <c r="B158" s="130" t="s">
        <v>396</v>
      </c>
      <c r="C158" s="130" t="s">
        <v>417</v>
      </c>
      <c r="D158" s="130" t="s">
        <v>354</v>
      </c>
      <c r="E158" s="130" t="s">
        <v>356</v>
      </c>
      <c r="F158" s="133">
        <v>9412.91</v>
      </c>
      <c r="G158" s="141">
        <v>9412.91</v>
      </c>
    </row>
    <row r="159" spans="1:7" ht="31.5" outlineLevel="4" x14ac:dyDescent="0.25">
      <c r="A159" s="134" t="s">
        <v>289</v>
      </c>
      <c r="B159" s="130" t="s">
        <v>396</v>
      </c>
      <c r="C159" s="130" t="s">
        <v>28</v>
      </c>
      <c r="D159" s="130" t="s">
        <v>345</v>
      </c>
      <c r="E159" s="130" t="s">
        <v>345</v>
      </c>
      <c r="F159" s="131">
        <v>871900</v>
      </c>
      <c r="G159" s="140">
        <v>871900</v>
      </c>
    </row>
    <row r="160" spans="1:7" outlineLevel="4" x14ac:dyDescent="0.25">
      <c r="A160" s="134" t="s">
        <v>426</v>
      </c>
      <c r="B160" s="130" t="s">
        <v>396</v>
      </c>
      <c r="C160" s="130" t="s">
        <v>28</v>
      </c>
      <c r="D160" s="130" t="s">
        <v>354</v>
      </c>
      <c r="E160" s="130" t="s">
        <v>355</v>
      </c>
      <c r="F160" s="133">
        <v>820900</v>
      </c>
      <c r="G160" s="141">
        <v>820900</v>
      </c>
    </row>
    <row r="161" spans="1:7" ht="31.5" outlineLevel="4" x14ac:dyDescent="0.25">
      <c r="A161" s="134" t="s">
        <v>425</v>
      </c>
      <c r="B161" s="130" t="s">
        <v>396</v>
      </c>
      <c r="C161" s="130" t="s">
        <v>28</v>
      </c>
      <c r="D161" s="130" t="s">
        <v>354</v>
      </c>
      <c r="E161" s="130" t="s">
        <v>356</v>
      </c>
      <c r="F161" s="133">
        <v>25000</v>
      </c>
      <c r="G161" s="141">
        <v>25000</v>
      </c>
    </row>
    <row r="162" spans="1:7" ht="31.5" outlineLevel="4" x14ac:dyDescent="0.25">
      <c r="A162" s="134" t="s">
        <v>435</v>
      </c>
      <c r="B162" s="130" t="s">
        <v>396</v>
      </c>
      <c r="C162" s="130" t="s">
        <v>28</v>
      </c>
      <c r="D162" s="130" t="s">
        <v>354</v>
      </c>
      <c r="E162" s="130" t="s">
        <v>370</v>
      </c>
      <c r="F162" s="133">
        <v>26000</v>
      </c>
      <c r="G162" s="141">
        <v>26000</v>
      </c>
    </row>
    <row r="163" spans="1:7" outlineLevel="1" x14ac:dyDescent="0.25">
      <c r="A163" s="129" t="s">
        <v>452</v>
      </c>
      <c r="B163" s="130" t="s">
        <v>399</v>
      </c>
      <c r="C163" s="130" t="s">
        <v>347</v>
      </c>
      <c r="D163" s="130" t="s">
        <v>345</v>
      </c>
      <c r="E163" s="130" t="s">
        <v>345</v>
      </c>
      <c r="F163" s="131">
        <v>496085.68</v>
      </c>
      <c r="G163" s="140">
        <v>496085.68</v>
      </c>
    </row>
    <row r="164" spans="1:7" outlineLevel="2" x14ac:dyDescent="0.25">
      <c r="A164" s="129" t="s">
        <v>64</v>
      </c>
      <c r="B164" s="130" t="s">
        <v>400</v>
      </c>
      <c r="C164" s="130" t="s">
        <v>347</v>
      </c>
      <c r="D164" s="130" t="s">
        <v>345</v>
      </c>
      <c r="E164" s="130" t="s">
        <v>345</v>
      </c>
      <c r="F164" s="131">
        <v>170124.12</v>
      </c>
      <c r="G164" s="140">
        <v>170124.12</v>
      </c>
    </row>
    <row r="165" spans="1:7" ht="47.25" customHeight="1" outlineLevel="3" x14ac:dyDescent="0.25">
      <c r="A165" s="134" t="s">
        <v>290</v>
      </c>
      <c r="B165" s="130" t="s">
        <v>400</v>
      </c>
      <c r="C165" s="130" t="s">
        <v>21</v>
      </c>
      <c r="D165" s="130" t="s">
        <v>345</v>
      </c>
      <c r="E165" s="130" t="s">
        <v>345</v>
      </c>
      <c r="F165" s="131">
        <v>170124.12</v>
      </c>
      <c r="G165" s="140">
        <v>170124.12</v>
      </c>
    </row>
    <row r="166" spans="1:7" ht="47.25" outlineLevel="4" x14ac:dyDescent="0.25">
      <c r="A166" s="134" t="s">
        <v>453</v>
      </c>
      <c r="B166" s="130" t="s">
        <v>400</v>
      </c>
      <c r="C166" s="130" t="s">
        <v>21</v>
      </c>
      <c r="D166" s="130" t="s">
        <v>401</v>
      </c>
      <c r="E166" s="130" t="s">
        <v>402</v>
      </c>
      <c r="F166" s="133">
        <v>170124.12</v>
      </c>
      <c r="G166" s="141">
        <v>170124.12</v>
      </c>
    </row>
    <row r="167" spans="1:7" outlineLevel="2" x14ac:dyDescent="0.25">
      <c r="A167" s="129" t="s">
        <v>65</v>
      </c>
      <c r="B167" s="130" t="s">
        <v>403</v>
      </c>
      <c r="C167" s="130" t="s">
        <v>347</v>
      </c>
      <c r="D167" s="130" t="s">
        <v>345</v>
      </c>
      <c r="E167" s="130" t="s">
        <v>345</v>
      </c>
      <c r="F167" s="131">
        <v>100248.56</v>
      </c>
      <c r="G167" s="140">
        <v>100248.56</v>
      </c>
    </row>
    <row r="168" spans="1:7" ht="64.5" customHeight="1" outlineLevel="3" x14ac:dyDescent="0.25">
      <c r="A168" s="134" t="s">
        <v>307</v>
      </c>
      <c r="B168" s="130" t="s">
        <v>403</v>
      </c>
      <c r="C168" s="130" t="s">
        <v>22</v>
      </c>
      <c r="D168" s="130" t="s">
        <v>345</v>
      </c>
      <c r="E168" s="130" t="s">
        <v>345</v>
      </c>
      <c r="F168" s="131">
        <v>100248.56</v>
      </c>
      <c r="G168" s="140">
        <v>100248.56</v>
      </c>
    </row>
    <row r="169" spans="1:7" ht="31.5" outlineLevel="4" x14ac:dyDescent="0.25">
      <c r="A169" s="134" t="s">
        <v>156</v>
      </c>
      <c r="B169" s="130" t="s">
        <v>403</v>
      </c>
      <c r="C169" s="130" t="s">
        <v>22</v>
      </c>
      <c r="D169" s="130" t="s">
        <v>272</v>
      </c>
      <c r="E169" s="130" t="s">
        <v>404</v>
      </c>
      <c r="F169" s="133">
        <v>100248.56</v>
      </c>
      <c r="G169" s="141">
        <v>100248.56</v>
      </c>
    </row>
    <row r="170" spans="1:7" ht="31.5" outlineLevel="2" x14ac:dyDescent="0.25">
      <c r="A170" s="129" t="s">
        <v>67</v>
      </c>
      <c r="B170" s="130" t="s">
        <v>405</v>
      </c>
      <c r="C170" s="130" t="s">
        <v>347</v>
      </c>
      <c r="D170" s="130" t="s">
        <v>345</v>
      </c>
      <c r="E170" s="130" t="s">
        <v>345</v>
      </c>
      <c r="F170" s="131">
        <v>225713</v>
      </c>
      <c r="G170" s="140">
        <v>225713</v>
      </c>
    </row>
    <row r="171" spans="1:7" outlineLevel="3" x14ac:dyDescent="0.25">
      <c r="A171" s="134" t="s">
        <v>292</v>
      </c>
      <c r="B171" s="130" t="s">
        <v>405</v>
      </c>
      <c r="C171" s="130" t="s">
        <v>23</v>
      </c>
      <c r="D171" s="130" t="s">
        <v>345</v>
      </c>
      <c r="E171" s="130" t="s">
        <v>345</v>
      </c>
      <c r="F171" s="131">
        <v>225713</v>
      </c>
      <c r="G171" s="140">
        <v>225713</v>
      </c>
    </row>
    <row r="172" spans="1:7" ht="63" customHeight="1" outlineLevel="4" x14ac:dyDescent="0.25">
      <c r="A172" s="134" t="s">
        <v>300</v>
      </c>
      <c r="B172" s="130" t="s">
        <v>405</v>
      </c>
      <c r="C172" s="130" t="s">
        <v>23</v>
      </c>
      <c r="D172" s="130" t="s">
        <v>406</v>
      </c>
      <c r="E172" s="130" t="s">
        <v>389</v>
      </c>
      <c r="F172" s="133">
        <v>225713</v>
      </c>
      <c r="G172" s="141">
        <v>225713</v>
      </c>
    </row>
    <row r="173" spans="1:7" outlineLevel="1" x14ac:dyDescent="0.25">
      <c r="A173" s="129" t="s">
        <v>454</v>
      </c>
      <c r="B173" s="130" t="s">
        <v>407</v>
      </c>
      <c r="C173" s="130" t="s">
        <v>347</v>
      </c>
      <c r="D173" s="130" t="s">
        <v>345</v>
      </c>
      <c r="E173" s="130" t="s">
        <v>345</v>
      </c>
      <c r="F173" s="131">
        <v>7401935.8099999996</v>
      </c>
      <c r="G173" s="140">
        <v>7380509.6100000003</v>
      </c>
    </row>
    <row r="174" spans="1:7" outlineLevel="2" x14ac:dyDescent="0.25">
      <c r="A174" s="134" t="s">
        <v>69</v>
      </c>
      <c r="B174" s="130" t="s">
        <v>408</v>
      </c>
      <c r="C174" s="130" t="s">
        <v>347</v>
      </c>
      <c r="D174" s="130" t="s">
        <v>345</v>
      </c>
      <c r="E174" s="130" t="s">
        <v>345</v>
      </c>
      <c r="F174" s="131">
        <v>7401935.8099999996</v>
      </c>
      <c r="G174" s="140">
        <v>7380509.6100000003</v>
      </c>
    </row>
    <row r="175" spans="1:7" ht="31.5" outlineLevel="3" x14ac:dyDescent="0.25">
      <c r="A175" s="134" t="s">
        <v>295</v>
      </c>
      <c r="B175" s="130" t="s">
        <v>408</v>
      </c>
      <c r="C175" s="130" t="s">
        <v>24</v>
      </c>
      <c r="D175" s="130" t="s">
        <v>345</v>
      </c>
      <c r="E175" s="130" t="s">
        <v>345</v>
      </c>
      <c r="F175" s="131">
        <v>7149619.6100000003</v>
      </c>
      <c r="G175" s="140">
        <v>7149619.6100000003</v>
      </c>
    </row>
    <row r="176" spans="1:7" ht="47.25" outlineLevel="4" x14ac:dyDescent="0.25">
      <c r="A176" s="134" t="s">
        <v>455</v>
      </c>
      <c r="B176" s="130" t="s">
        <v>408</v>
      </c>
      <c r="C176" s="130" t="s">
        <v>24</v>
      </c>
      <c r="D176" s="130" t="s">
        <v>409</v>
      </c>
      <c r="E176" s="130" t="s">
        <v>410</v>
      </c>
      <c r="F176" s="133">
        <v>7149619.6100000003</v>
      </c>
      <c r="G176" s="141">
        <v>7149619.6100000003</v>
      </c>
    </row>
    <row r="177" spans="1:7" ht="46.5" customHeight="1" outlineLevel="3" x14ac:dyDescent="0.25">
      <c r="A177" s="134" t="s">
        <v>451</v>
      </c>
      <c r="B177" s="130" t="s">
        <v>408</v>
      </c>
      <c r="C177" s="130" t="s">
        <v>398</v>
      </c>
      <c r="D177" s="130" t="s">
        <v>345</v>
      </c>
      <c r="E177" s="130" t="s">
        <v>345</v>
      </c>
      <c r="F177" s="131">
        <v>252316.2</v>
      </c>
      <c r="G177" s="140">
        <v>230890</v>
      </c>
    </row>
    <row r="178" spans="1:7" ht="18" customHeight="1" outlineLevel="4" x14ac:dyDescent="0.25">
      <c r="A178" s="134" t="s">
        <v>431</v>
      </c>
      <c r="B178" s="130" t="s">
        <v>408</v>
      </c>
      <c r="C178" s="130" t="s">
        <v>398</v>
      </c>
      <c r="D178" s="130" t="s">
        <v>354</v>
      </c>
      <c r="E178" s="130" t="s">
        <v>362</v>
      </c>
      <c r="F178" s="133">
        <v>210767</v>
      </c>
      <c r="G178" s="141">
        <v>189340.79999999999</v>
      </c>
    </row>
    <row r="179" spans="1:7" outlineLevel="4" x14ac:dyDescent="0.25">
      <c r="A179" s="134" t="s">
        <v>431</v>
      </c>
      <c r="B179" s="130" t="s">
        <v>408</v>
      </c>
      <c r="C179" s="130" t="s">
        <v>398</v>
      </c>
      <c r="D179" s="130" t="s">
        <v>354</v>
      </c>
      <c r="E179" s="130" t="s">
        <v>362</v>
      </c>
      <c r="F179" s="133">
        <v>41549.199999999997</v>
      </c>
      <c r="G179" s="141">
        <v>41549.199999999997</v>
      </c>
    </row>
    <row r="180" spans="1:7" outlineLevel="1" x14ac:dyDescent="0.25">
      <c r="A180" s="129" t="s">
        <v>456</v>
      </c>
      <c r="B180" s="130" t="s">
        <v>411</v>
      </c>
      <c r="C180" s="130" t="s">
        <v>347</v>
      </c>
      <c r="D180" s="130" t="s">
        <v>345</v>
      </c>
      <c r="E180" s="130" t="s">
        <v>345</v>
      </c>
      <c r="F180" s="131">
        <v>159192</v>
      </c>
      <c r="G180" s="140">
        <v>159192</v>
      </c>
    </row>
    <row r="181" spans="1:7" outlineLevel="2" x14ac:dyDescent="0.25">
      <c r="A181" s="129" t="s">
        <v>169</v>
      </c>
      <c r="B181" s="130" t="s">
        <v>412</v>
      </c>
      <c r="C181" s="130" t="s">
        <v>347</v>
      </c>
      <c r="D181" s="130" t="s">
        <v>345</v>
      </c>
      <c r="E181" s="130" t="s">
        <v>345</v>
      </c>
      <c r="F181" s="131">
        <v>83712</v>
      </c>
      <c r="G181" s="140">
        <v>83712</v>
      </c>
    </row>
    <row r="182" spans="1:7" ht="62.25" customHeight="1" outlineLevel="3" x14ac:dyDescent="0.25">
      <c r="A182" s="134" t="s">
        <v>304</v>
      </c>
      <c r="B182" s="130" t="s">
        <v>412</v>
      </c>
      <c r="C182" s="130" t="s">
        <v>25</v>
      </c>
      <c r="D182" s="130" t="s">
        <v>345</v>
      </c>
      <c r="E182" s="130" t="s">
        <v>345</v>
      </c>
      <c r="F182" s="131">
        <v>83712</v>
      </c>
      <c r="G182" s="140">
        <v>83712</v>
      </c>
    </row>
    <row r="183" spans="1:7" ht="31.5" outlineLevel="4" x14ac:dyDescent="0.25">
      <c r="A183" s="134" t="s">
        <v>156</v>
      </c>
      <c r="B183" s="130" t="s">
        <v>412</v>
      </c>
      <c r="C183" s="130" t="s">
        <v>25</v>
      </c>
      <c r="D183" s="130" t="s">
        <v>272</v>
      </c>
      <c r="E183" s="130" t="s">
        <v>404</v>
      </c>
      <c r="F183" s="133">
        <v>83712</v>
      </c>
      <c r="G183" s="141">
        <v>83712</v>
      </c>
    </row>
    <row r="184" spans="1:7" outlineLevel="2" x14ac:dyDescent="0.25">
      <c r="A184" s="129" t="s">
        <v>71</v>
      </c>
      <c r="B184" s="130" t="s">
        <v>413</v>
      </c>
      <c r="C184" s="130" t="s">
        <v>347</v>
      </c>
      <c r="D184" s="130" t="s">
        <v>345</v>
      </c>
      <c r="E184" s="130" t="s">
        <v>345</v>
      </c>
      <c r="F184" s="131">
        <v>75480</v>
      </c>
      <c r="G184" s="140">
        <v>75480</v>
      </c>
    </row>
    <row r="185" spans="1:7" outlineLevel="3" x14ac:dyDescent="0.25">
      <c r="A185" s="134" t="s">
        <v>314</v>
      </c>
      <c r="B185" s="130" t="s">
        <v>413</v>
      </c>
      <c r="C185" s="130" t="s">
        <v>26</v>
      </c>
      <c r="D185" s="130" t="s">
        <v>345</v>
      </c>
      <c r="E185" s="130" t="s">
        <v>345</v>
      </c>
      <c r="F185" s="131">
        <v>75480</v>
      </c>
      <c r="G185" s="140">
        <v>75480</v>
      </c>
    </row>
    <row r="186" spans="1:7" outlineLevel="4" x14ac:dyDescent="0.25">
      <c r="A186" s="134" t="s">
        <v>426</v>
      </c>
      <c r="B186" s="130" t="s">
        <v>413</v>
      </c>
      <c r="C186" s="130" t="s">
        <v>26</v>
      </c>
      <c r="D186" s="130" t="s">
        <v>354</v>
      </c>
      <c r="E186" s="130" t="s">
        <v>355</v>
      </c>
      <c r="F186" s="133">
        <v>75480</v>
      </c>
      <c r="G186" s="141">
        <v>75480</v>
      </c>
    </row>
    <row r="187" spans="1:7" s="67" customFormat="1" ht="22.5" customHeight="1" x14ac:dyDescent="0.25">
      <c r="A187" s="154" t="s">
        <v>419</v>
      </c>
      <c r="B187" s="155"/>
      <c r="C187" s="155"/>
      <c r="D187" s="155"/>
      <c r="E187" s="155"/>
      <c r="F187" s="135">
        <v>79569930.469999999</v>
      </c>
      <c r="G187" s="143">
        <v>79046069.319999993</v>
      </c>
    </row>
    <row r="195" spans="6:6" x14ac:dyDescent="0.25">
      <c r="F195" s="71"/>
    </row>
  </sheetData>
  <mergeCells count="11">
    <mergeCell ref="D1:G1"/>
    <mergeCell ref="A2:G2"/>
    <mergeCell ref="A3:G3"/>
    <mergeCell ref="A187:E187"/>
    <mergeCell ref="G4:G5"/>
    <mergeCell ref="F4:F5"/>
    <mergeCell ref="E4:E5"/>
    <mergeCell ref="A4:A5"/>
    <mergeCell ref="B4:B5"/>
    <mergeCell ref="C4:C5"/>
    <mergeCell ref="D4:D5"/>
  </mergeCells>
  <pageMargins left="0.59055118110236227" right="0.39370078740157483" top="0.39370078740157483" bottom="0.39370078740157483" header="0" footer="0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D1" sqref="D1:F1"/>
    </sheetView>
  </sheetViews>
  <sheetFormatPr defaultColWidth="8.85546875" defaultRowHeight="15.75" x14ac:dyDescent="0.25"/>
  <cols>
    <col min="1" max="1" width="49.28515625" style="68" customWidth="1"/>
    <col min="2" max="2" width="11.7109375" style="114" customWidth="1"/>
    <col min="3" max="3" width="7.42578125" style="65" customWidth="1"/>
    <col min="4" max="4" width="17.28515625" style="65" customWidth="1"/>
    <col min="5" max="5" width="17.42578125" style="65" customWidth="1"/>
    <col min="6" max="6" width="10.140625" style="65" customWidth="1"/>
    <col min="7" max="7" width="13.85546875" style="65" bestFit="1" customWidth="1"/>
    <col min="8" max="8" width="8.85546875" style="65"/>
    <col min="9" max="10" width="12.7109375" style="65" bestFit="1" customWidth="1"/>
    <col min="11" max="11" width="8.85546875" style="65"/>
    <col min="12" max="12" width="15" style="65" customWidth="1"/>
    <col min="13" max="16384" width="8.85546875" style="65"/>
  </cols>
  <sheetData>
    <row r="1" spans="1:25" ht="73.150000000000006" customHeight="1" x14ac:dyDescent="0.25">
      <c r="D1" s="150" t="s">
        <v>465</v>
      </c>
      <c r="E1" s="150"/>
      <c r="F1" s="150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3" spans="1:25" ht="56.25" customHeight="1" x14ac:dyDescent="0.25">
      <c r="A3" s="168" t="s">
        <v>463</v>
      </c>
      <c r="B3" s="168"/>
      <c r="C3" s="168"/>
      <c r="D3" s="168"/>
      <c r="E3" s="168"/>
      <c r="F3" s="168"/>
    </row>
    <row r="4" spans="1:25" ht="12.75" customHeight="1" x14ac:dyDescent="0.25">
      <c r="A4" s="69"/>
      <c r="B4" s="116"/>
      <c r="C4" s="70"/>
      <c r="D4" s="70"/>
      <c r="F4" s="57" t="s">
        <v>171</v>
      </c>
    </row>
    <row r="5" spans="1:25" ht="26.25" customHeight="1" x14ac:dyDescent="0.25">
      <c r="A5" s="75" t="s">
        <v>0</v>
      </c>
      <c r="B5" s="75" t="s">
        <v>1</v>
      </c>
      <c r="C5" s="75" t="s">
        <v>2</v>
      </c>
      <c r="D5" s="75" t="s">
        <v>173</v>
      </c>
      <c r="E5" s="75" t="s">
        <v>74</v>
      </c>
      <c r="F5" s="75" t="s">
        <v>172</v>
      </c>
    </row>
    <row r="6" spans="1:25" ht="25.5" x14ac:dyDescent="0.25">
      <c r="A6" s="78" t="s">
        <v>185</v>
      </c>
      <c r="B6" s="117" t="s">
        <v>186</v>
      </c>
      <c r="C6" s="79"/>
      <c r="D6" s="80">
        <f>D7+D11+D15</f>
        <v>496085.68</v>
      </c>
      <c r="E6" s="80">
        <f>E7+E11+E15</f>
        <v>496085.68</v>
      </c>
      <c r="F6" s="81">
        <f>E6/D6*100</f>
        <v>100</v>
      </c>
    </row>
    <row r="7" spans="1:25" x14ac:dyDescent="0.25">
      <c r="A7" s="61" t="s">
        <v>64</v>
      </c>
      <c r="B7" s="118" t="s">
        <v>187</v>
      </c>
      <c r="C7" s="62"/>
      <c r="D7" s="63">
        <f t="shared" ref="D7:E9" si="0">D8</f>
        <v>170124.12</v>
      </c>
      <c r="E7" s="63">
        <f t="shared" si="0"/>
        <v>170124.12</v>
      </c>
      <c r="F7" s="63">
        <f t="shared" ref="F7:F20" si="1">E7/D7*100</f>
        <v>100</v>
      </c>
    </row>
    <row r="8" spans="1:25" ht="25.5" x14ac:dyDescent="0.25">
      <c r="A8" s="61" t="s">
        <v>290</v>
      </c>
      <c r="B8" s="119" t="s">
        <v>21</v>
      </c>
      <c r="C8" s="62"/>
      <c r="D8" s="63">
        <f t="shared" si="0"/>
        <v>170124.12</v>
      </c>
      <c r="E8" s="63">
        <f t="shared" si="0"/>
        <v>170124.12</v>
      </c>
      <c r="F8" s="63">
        <f t="shared" si="1"/>
        <v>100</v>
      </c>
    </row>
    <row r="9" spans="1:25" ht="15" customHeight="1" x14ac:dyDescent="0.25">
      <c r="A9" s="72" t="s">
        <v>281</v>
      </c>
      <c r="B9" s="119" t="s">
        <v>21</v>
      </c>
      <c r="C9" s="62">
        <v>300</v>
      </c>
      <c r="D9" s="63">
        <f t="shared" si="0"/>
        <v>170124.12</v>
      </c>
      <c r="E9" s="63">
        <f t="shared" si="0"/>
        <v>170124.12</v>
      </c>
      <c r="F9" s="63">
        <f t="shared" si="1"/>
        <v>100</v>
      </c>
    </row>
    <row r="10" spans="1:25" ht="30" x14ac:dyDescent="0.25">
      <c r="A10" s="72" t="s">
        <v>291</v>
      </c>
      <c r="B10" s="119" t="s">
        <v>21</v>
      </c>
      <c r="C10" s="62">
        <v>310</v>
      </c>
      <c r="D10" s="63">
        <v>170124.12</v>
      </c>
      <c r="E10" s="63">
        <v>170124.12</v>
      </c>
      <c r="F10" s="63">
        <f t="shared" si="1"/>
        <v>100</v>
      </c>
    </row>
    <row r="11" spans="1:25" x14ac:dyDescent="0.25">
      <c r="A11" s="61" t="s">
        <v>65</v>
      </c>
      <c r="B11" s="118" t="s">
        <v>188</v>
      </c>
      <c r="C11" s="62"/>
      <c r="D11" s="63">
        <f t="shared" ref="D11:E13" si="2">D12</f>
        <v>100248.56</v>
      </c>
      <c r="E11" s="63">
        <f t="shared" si="2"/>
        <v>100248.56</v>
      </c>
      <c r="F11" s="63">
        <f t="shared" si="1"/>
        <v>100</v>
      </c>
    </row>
    <row r="12" spans="1:25" ht="38.25" x14ac:dyDescent="0.25">
      <c r="A12" s="61" t="s">
        <v>307</v>
      </c>
      <c r="B12" s="119" t="s">
        <v>22</v>
      </c>
      <c r="C12" s="62"/>
      <c r="D12" s="63">
        <f t="shared" si="2"/>
        <v>100248.56</v>
      </c>
      <c r="E12" s="63">
        <f t="shared" si="2"/>
        <v>100248.56</v>
      </c>
      <c r="F12" s="63">
        <f t="shared" si="1"/>
        <v>100</v>
      </c>
    </row>
    <row r="13" spans="1:25" x14ac:dyDescent="0.25">
      <c r="A13" s="72" t="s">
        <v>278</v>
      </c>
      <c r="B13" s="119" t="s">
        <v>22</v>
      </c>
      <c r="C13" s="62">
        <v>500</v>
      </c>
      <c r="D13" s="63">
        <f t="shared" si="2"/>
        <v>100248.56</v>
      </c>
      <c r="E13" s="63">
        <f t="shared" si="2"/>
        <v>100248.56</v>
      </c>
      <c r="F13" s="63">
        <f t="shared" si="1"/>
        <v>100</v>
      </c>
    </row>
    <row r="14" spans="1:25" x14ac:dyDescent="0.25">
      <c r="A14" s="72" t="s">
        <v>109</v>
      </c>
      <c r="B14" s="119" t="s">
        <v>22</v>
      </c>
      <c r="C14" s="62">
        <v>540</v>
      </c>
      <c r="D14" s="63">
        <v>100248.56</v>
      </c>
      <c r="E14" s="63">
        <v>100248.56</v>
      </c>
      <c r="F14" s="63">
        <f t="shared" si="1"/>
        <v>100</v>
      </c>
    </row>
    <row r="15" spans="1:25" x14ac:dyDescent="0.25">
      <c r="A15" s="61" t="s">
        <v>67</v>
      </c>
      <c r="B15" s="118" t="s">
        <v>189</v>
      </c>
      <c r="C15" s="62"/>
      <c r="D15" s="63">
        <f>D16</f>
        <v>225713</v>
      </c>
      <c r="E15" s="63">
        <f>E16</f>
        <v>225713</v>
      </c>
      <c r="F15" s="63">
        <f t="shared" si="1"/>
        <v>100</v>
      </c>
    </row>
    <row r="16" spans="1:25" x14ac:dyDescent="0.25">
      <c r="A16" s="61" t="s">
        <v>292</v>
      </c>
      <c r="B16" s="119" t="s">
        <v>23</v>
      </c>
      <c r="C16" s="62"/>
      <c r="D16" s="63">
        <f>D17</f>
        <v>225713</v>
      </c>
      <c r="E16" s="63">
        <f t="shared" ref="E16:F16" si="3">E17</f>
        <v>225713</v>
      </c>
      <c r="F16" s="63">
        <f t="shared" si="3"/>
        <v>100</v>
      </c>
    </row>
    <row r="17" spans="1:6" ht="32.25" customHeight="1" x14ac:dyDescent="0.25">
      <c r="A17" s="72" t="s">
        <v>293</v>
      </c>
      <c r="B17" s="119" t="s">
        <v>23</v>
      </c>
      <c r="C17" s="62">
        <v>600</v>
      </c>
      <c r="D17" s="64">
        <f>D18</f>
        <v>225713</v>
      </c>
      <c r="E17" s="64">
        <f>E18</f>
        <v>225713</v>
      </c>
      <c r="F17" s="63">
        <f t="shared" si="1"/>
        <v>100</v>
      </c>
    </row>
    <row r="18" spans="1:6" ht="45" x14ac:dyDescent="0.25">
      <c r="A18" s="72" t="s">
        <v>294</v>
      </c>
      <c r="B18" s="119" t="s">
        <v>23</v>
      </c>
      <c r="C18" s="62">
        <v>630</v>
      </c>
      <c r="D18" s="64">
        <v>225713</v>
      </c>
      <c r="E18" s="64">
        <v>225713</v>
      </c>
      <c r="F18" s="63">
        <f t="shared" si="1"/>
        <v>100</v>
      </c>
    </row>
    <row r="19" spans="1:6" ht="38.25" x14ac:dyDescent="0.25">
      <c r="A19" s="78" t="s">
        <v>190</v>
      </c>
      <c r="B19" s="82" t="s">
        <v>193</v>
      </c>
      <c r="C19" s="79"/>
      <c r="D19" s="80">
        <f>D20</f>
        <v>404683.02</v>
      </c>
      <c r="E19" s="80">
        <f>E20</f>
        <v>404683.02</v>
      </c>
      <c r="F19" s="60">
        <f t="shared" si="1"/>
        <v>100</v>
      </c>
    </row>
    <row r="20" spans="1:6" ht="25.5" x14ac:dyDescent="0.25">
      <c r="A20" s="77" t="s">
        <v>191</v>
      </c>
      <c r="B20" s="119" t="s">
        <v>192</v>
      </c>
      <c r="C20" s="75"/>
      <c r="D20" s="83">
        <f>D21</f>
        <v>404683.02</v>
      </c>
      <c r="E20" s="83">
        <f>E21</f>
        <v>404683.02</v>
      </c>
      <c r="F20" s="63">
        <f t="shared" si="1"/>
        <v>100</v>
      </c>
    </row>
    <row r="21" spans="1:6" ht="25.5" x14ac:dyDescent="0.25">
      <c r="A21" s="61" t="s">
        <v>286</v>
      </c>
      <c r="B21" s="119" t="s">
        <v>19</v>
      </c>
      <c r="C21" s="62"/>
      <c r="D21" s="63">
        <f t="shared" ref="D21:D22" si="4">D22</f>
        <v>404683.02</v>
      </c>
      <c r="E21" s="63">
        <f t="shared" ref="E21:E22" si="5">E22</f>
        <v>404683.02</v>
      </c>
      <c r="F21" s="63">
        <f t="shared" ref="F21:F27" si="6">E21/D21*100</f>
        <v>100</v>
      </c>
    </row>
    <row r="22" spans="1:6" ht="25.5" x14ac:dyDescent="0.25">
      <c r="A22" s="61" t="s">
        <v>176</v>
      </c>
      <c r="B22" s="119" t="s">
        <v>19</v>
      </c>
      <c r="C22" s="62">
        <v>200</v>
      </c>
      <c r="D22" s="63">
        <f t="shared" si="4"/>
        <v>404683.02</v>
      </c>
      <c r="E22" s="63">
        <f t="shared" si="5"/>
        <v>404683.02</v>
      </c>
      <c r="F22" s="63">
        <f t="shared" si="6"/>
        <v>100</v>
      </c>
    </row>
    <row r="23" spans="1:6" ht="25.5" x14ac:dyDescent="0.25">
      <c r="A23" s="61" t="s">
        <v>177</v>
      </c>
      <c r="B23" s="119" t="s">
        <v>19</v>
      </c>
      <c r="C23" s="62">
        <v>240</v>
      </c>
      <c r="D23" s="63">
        <v>404683.02</v>
      </c>
      <c r="E23" s="63">
        <v>404683.02</v>
      </c>
      <c r="F23" s="63">
        <f t="shared" si="6"/>
        <v>100</v>
      </c>
    </row>
    <row r="24" spans="1:6" ht="38.25" x14ac:dyDescent="0.25">
      <c r="A24" s="78" t="s">
        <v>194</v>
      </c>
      <c r="B24" s="120">
        <v>1000000000</v>
      </c>
      <c r="C24" s="79"/>
      <c r="D24" s="80">
        <f>D28+D25</f>
        <v>574700</v>
      </c>
      <c r="E24" s="80">
        <f>E28+E25</f>
        <v>574700</v>
      </c>
      <c r="F24" s="80">
        <f>E24/D24*100</f>
        <v>100</v>
      </c>
    </row>
    <row r="25" spans="1:6" ht="25.5" x14ac:dyDescent="0.25">
      <c r="A25" s="61" t="s">
        <v>442</v>
      </c>
      <c r="B25" s="119" t="s">
        <v>379</v>
      </c>
      <c r="C25" s="130" t="s">
        <v>345</v>
      </c>
      <c r="D25" s="63">
        <v>5800</v>
      </c>
      <c r="E25" s="63">
        <v>5800</v>
      </c>
      <c r="F25" s="60">
        <f t="shared" si="6"/>
        <v>100</v>
      </c>
    </row>
    <row r="26" spans="1:6" ht="25.5" x14ac:dyDescent="0.25">
      <c r="A26" s="61" t="s">
        <v>176</v>
      </c>
      <c r="B26" s="119" t="s">
        <v>379</v>
      </c>
      <c r="C26" s="62">
        <v>200</v>
      </c>
      <c r="D26" s="63">
        <v>3000</v>
      </c>
      <c r="E26" s="63">
        <v>3000</v>
      </c>
      <c r="F26" s="60">
        <f t="shared" si="6"/>
        <v>100</v>
      </c>
    </row>
    <row r="27" spans="1:6" ht="25.5" x14ac:dyDescent="0.25">
      <c r="A27" s="61" t="s">
        <v>177</v>
      </c>
      <c r="B27" s="119" t="s">
        <v>379</v>
      </c>
      <c r="C27" s="62">
        <v>240</v>
      </c>
      <c r="D27" s="63">
        <v>2800</v>
      </c>
      <c r="E27" s="63">
        <v>2800</v>
      </c>
      <c r="F27" s="60">
        <f t="shared" si="6"/>
        <v>100</v>
      </c>
    </row>
    <row r="28" spans="1:6" ht="25.5" x14ac:dyDescent="0.25">
      <c r="A28" s="61" t="s">
        <v>50</v>
      </c>
      <c r="B28" s="119" t="s">
        <v>12</v>
      </c>
      <c r="C28" s="62"/>
      <c r="D28" s="63">
        <f>D29+D32</f>
        <v>568900</v>
      </c>
      <c r="E28" s="63">
        <f>E29+E32</f>
        <v>568900</v>
      </c>
      <c r="F28" s="63">
        <f t="shared" ref="F28:F38" si="7">E28/D28*100</f>
        <v>100</v>
      </c>
    </row>
    <row r="29" spans="1:6" ht="25.5" x14ac:dyDescent="0.25">
      <c r="A29" s="61" t="s">
        <v>283</v>
      </c>
      <c r="B29" s="119" t="s">
        <v>12</v>
      </c>
      <c r="C29" s="62"/>
      <c r="D29" s="63">
        <f>D30</f>
        <v>272750</v>
      </c>
      <c r="E29" s="63">
        <f>E30</f>
        <v>272750</v>
      </c>
      <c r="F29" s="63">
        <f t="shared" si="7"/>
        <v>100</v>
      </c>
    </row>
    <row r="30" spans="1:6" ht="25.5" x14ac:dyDescent="0.25">
      <c r="A30" s="61" t="s">
        <v>176</v>
      </c>
      <c r="B30" s="119" t="s">
        <v>12</v>
      </c>
      <c r="C30" s="62">
        <v>200</v>
      </c>
      <c r="D30" s="63">
        <f>D31</f>
        <v>272750</v>
      </c>
      <c r="E30" s="63">
        <f>E31</f>
        <v>272750</v>
      </c>
      <c r="F30" s="63">
        <f t="shared" si="7"/>
        <v>100</v>
      </c>
    </row>
    <row r="31" spans="1:6" ht="25.5" x14ac:dyDescent="0.25">
      <c r="A31" s="61" t="s">
        <v>177</v>
      </c>
      <c r="B31" s="119" t="s">
        <v>12</v>
      </c>
      <c r="C31" s="62">
        <v>240</v>
      </c>
      <c r="D31" s="63">
        <v>272750</v>
      </c>
      <c r="E31" s="63">
        <v>272750</v>
      </c>
      <c r="F31" s="63">
        <f t="shared" si="7"/>
        <v>100</v>
      </c>
    </row>
    <row r="32" spans="1:6" x14ac:dyDescent="0.25">
      <c r="A32" s="61" t="s">
        <v>308</v>
      </c>
      <c r="B32" s="119" t="s">
        <v>13</v>
      </c>
      <c r="C32" s="62"/>
      <c r="D32" s="63">
        <f>D33</f>
        <v>296150</v>
      </c>
      <c r="E32" s="63">
        <f>E33</f>
        <v>296150</v>
      </c>
      <c r="F32" s="63">
        <f t="shared" si="7"/>
        <v>100</v>
      </c>
    </row>
    <row r="33" spans="1:7" ht="25.5" x14ac:dyDescent="0.25">
      <c r="A33" s="61" t="s">
        <v>176</v>
      </c>
      <c r="B33" s="119" t="s">
        <v>13</v>
      </c>
      <c r="C33" s="62">
        <v>200</v>
      </c>
      <c r="D33" s="63">
        <f>D34</f>
        <v>296150</v>
      </c>
      <c r="E33" s="63">
        <f>E34</f>
        <v>296150</v>
      </c>
      <c r="F33" s="63">
        <f t="shared" si="7"/>
        <v>100</v>
      </c>
    </row>
    <row r="34" spans="1:7" ht="25.5" x14ac:dyDescent="0.25">
      <c r="A34" s="61" t="s">
        <v>177</v>
      </c>
      <c r="B34" s="119" t="s">
        <v>13</v>
      </c>
      <c r="C34" s="62">
        <v>240</v>
      </c>
      <c r="D34" s="63">
        <v>296150</v>
      </c>
      <c r="E34" s="63">
        <v>296150</v>
      </c>
      <c r="F34" s="63">
        <f t="shared" si="7"/>
        <v>100</v>
      </c>
    </row>
    <row r="35" spans="1:7" ht="25.5" x14ac:dyDescent="0.25">
      <c r="A35" s="78" t="s">
        <v>184</v>
      </c>
      <c r="B35" s="120">
        <v>1110000000</v>
      </c>
      <c r="C35" s="79"/>
      <c r="D35" s="80">
        <f>D39+D46+D56+D51+D36</f>
        <v>16932847.18</v>
      </c>
      <c r="E35" s="80">
        <f>E39+E46+E56+E51+E36</f>
        <v>16932847.18</v>
      </c>
      <c r="F35" s="60">
        <f t="shared" si="7"/>
        <v>100</v>
      </c>
    </row>
    <row r="36" spans="1:7" x14ac:dyDescent="0.25">
      <c r="A36" s="61" t="s">
        <v>450</v>
      </c>
      <c r="B36" s="119" t="s">
        <v>397</v>
      </c>
      <c r="C36" s="79"/>
      <c r="D36" s="145">
        <f>D37</f>
        <v>1000000</v>
      </c>
      <c r="E36" s="145">
        <f>E37</f>
        <v>1000000</v>
      </c>
      <c r="F36" s="63">
        <f t="shared" si="7"/>
        <v>100</v>
      </c>
      <c r="G36" s="71"/>
    </row>
    <row r="37" spans="1:7" ht="25.5" x14ac:dyDescent="0.25">
      <c r="A37" s="61" t="s">
        <v>176</v>
      </c>
      <c r="B37" s="119" t="s">
        <v>397</v>
      </c>
      <c r="C37" s="62">
        <v>200</v>
      </c>
      <c r="D37" s="145">
        <f>D38</f>
        <v>1000000</v>
      </c>
      <c r="E37" s="145">
        <f>E38</f>
        <v>1000000</v>
      </c>
      <c r="F37" s="63">
        <f t="shared" si="7"/>
        <v>100</v>
      </c>
    </row>
    <row r="38" spans="1:7" ht="25.5" x14ac:dyDescent="0.25">
      <c r="A38" s="61" t="s">
        <v>177</v>
      </c>
      <c r="B38" s="119" t="s">
        <v>397</v>
      </c>
      <c r="C38" s="62">
        <v>240</v>
      </c>
      <c r="D38" s="145">
        <v>1000000</v>
      </c>
      <c r="E38" s="145">
        <v>1000000</v>
      </c>
      <c r="F38" s="63">
        <f t="shared" si="7"/>
        <v>100</v>
      </c>
    </row>
    <row r="39" spans="1:7" ht="25.5" x14ac:dyDescent="0.25">
      <c r="A39" s="61" t="s">
        <v>287</v>
      </c>
      <c r="B39" s="119" t="s">
        <v>27</v>
      </c>
      <c r="C39" s="62"/>
      <c r="D39" s="63">
        <f>D40+D42+D44</f>
        <v>13558477.249999998</v>
      </c>
      <c r="E39" s="63">
        <f>E40+E42+E44</f>
        <v>13558477.249999998</v>
      </c>
      <c r="F39" s="63">
        <f t="shared" ref="F39:F70" si="8">E39/D39*100</f>
        <v>100</v>
      </c>
    </row>
    <row r="40" spans="1:7" ht="63.75" x14ac:dyDescent="0.25">
      <c r="A40" s="61" t="s">
        <v>174</v>
      </c>
      <c r="B40" s="119" t="s">
        <v>27</v>
      </c>
      <c r="C40" s="62">
        <v>100</v>
      </c>
      <c r="D40" s="63">
        <f>D41</f>
        <v>10973564.279999999</v>
      </c>
      <c r="E40" s="63">
        <f>E41</f>
        <v>10973564.279999999</v>
      </c>
      <c r="F40" s="63">
        <f t="shared" si="8"/>
        <v>100</v>
      </c>
      <c r="G40" s="71"/>
    </row>
    <row r="41" spans="1:7" x14ac:dyDescent="0.25">
      <c r="A41" s="61" t="s">
        <v>181</v>
      </c>
      <c r="B41" s="119" t="s">
        <v>27</v>
      </c>
      <c r="C41" s="62">
        <v>110</v>
      </c>
      <c r="D41" s="63">
        <f>8404708.51+23457.07+500+19059.11+2525839.59</f>
        <v>10973564.279999999</v>
      </c>
      <c r="E41" s="63">
        <v>10973564.279999999</v>
      </c>
      <c r="F41" s="63">
        <f t="shared" si="8"/>
        <v>100</v>
      </c>
    </row>
    <row r="42" spans="1:7" ht="25.5" x14ac:dyDescent="0.25">
      <c r="A42" s="61" t="s">
        <v>176</v>
      </c>
      <c r="B42" s="119" t="s">
        <v>27</v>
      </c>
      <c r="C42" s="62">
        <v>200</v>
      </c>
      <c r="D42" s="64">
        <f>D43</f>
        <v>2579766.52</v>
      </c>
      <c r="E42" s="64">
        <f>E43</f>
        <v>2579766.52</v>
      </c>
      <c r="F42" s="63">
        <f t="shared" si="8"/>
        <v>100</v>
      </c>
    </row>
    <row r="43" spans="1:7" ht="25.5" x14ac:dyDescent="0.25">
      <c r="A43" s="61" t="s">
        <v>177</v>
      </c>
      <c r="B43" s="119" t="s">
        <v>27</v>
      </c>
      <c r="C43" s="62">
        <v>240</v>
      </c>
      <c r="D43" s="64">
        <v>2579766.52</v>
      </c>
      <c r="E43" s="64">
        <v>2579766.52</v>
      </c>
      <c r="F43" s="63">
        <f t="shared" si="8"/>
        <v>100</v>
      </c>
    </row>
    <row r="44" spans="1:7" x14ac:dyDescent="0.25">
      <c r="A44" s="61" t="s">
        <v>178</v>
      </c>
      <c r="B44" s="119" t="s">
        <v>27</v>
      </c>
      <c r="C44" s="62">
        <v>800</v>
      </c>
      <c r="D44" s="64">
        <f>D45</f>
        <v>5146.45</v>
      </c>
      <c r="E44" s="64">
        <f>E45</f>
        <v>5146.45</v>
      </c>
      <c r="F44" s="63">
        <f t="shared" si="8"/>
        <v>100</v>
      </c>
    </row>
    <row r="45" spans="1:7" x14ac:dyDescent="0.25">
      <c r="A45" s="61" t="s">
        <v>179</v>
      </c>
      <c r="B45" s="119" t="s">
        <v>27</v>
      </c>
      <c r="C45" s="62">
        <v>850</v>
      </c>
      <c r="D45" s="64">
        <f>5081.05+65.4</f>
        <v>5146.45</v>
      </c>
      <c r="E45" s="64">
        <v>5146.45</v>
      </c>
      <c r="F45" s="63">
        <f t="shared" si="8"/>
        <v>100</v>
      </c>
    </row>
    <row r="46" spans="1:7" ht="38.25" x14ac:dyDescent="0.25">
      <c r="A46" s="61" t="s">
        <v>182</v>
      </c>
      <c r="B46" s="119" t="s">
        <v>153</v>
      </c>
      <c r="C46" s="62"/>
      <c r="D46" s="64">
        <f>D49+D47</f>
        <v>1268302.9300000002</v>
      </c>
      <c r="E46" s="64">
        <f t="shared" ref="E46" si="9">E49+E47</f>
        <v>1268302.93</v>
      </c>
      <c r="F46" s="63">
        <f t="shared" si="8"/>
        <v>99.999999999999972</v>
      </c>
    </row>
    <row r="47" spans="1:7" ht="63.75" x14ac:dyDescent="0.25">
      <c r="A47" s="61" t="s">
        <v>174</v>
      </c>
      <c r="B47" s="119" t="s">
        <v>153</v>
      </c>
      <c r="C47" s="62">
        <v>100</v>
      </c>
      <c r="D47" s="64">
        <f>D48</f>
        <v>541027.83000000007</v>
      </c>
      <c r="E47" s="64">
        <f>E48</f>
        <v>541027.82999999996</v>
      </c>
      <c r="F47" s="63">
        <f t="shared" si="8"/>
        <v>99.999999999999972</v>
      </c>
    </row>
    <row r="48" spans="1:7" x14ac:dyDescent="0.25">
      <c r="A48" s="61" t="s">
        <v>181</v>
      </c>
      <c r="B48" s="119" t="s">
        <v>153</v>
      </c>
      <c r="C48" s="62">
        <v>110</v>
      </c>
      <c r="D48" s="64">
        <f>415535.96+125491.87</f>
        <v>541027.83000000007</v>
      </c>
      <c r="E48" s="64">
        <v>541027.82999999996</v>
      </c>
      <c r="F48" s="63">
        <f t="shared" si="8"/>
        <v>99.999999999999972</v>
      </c>
    </row>
    <row r="49" spans="1:6" ht="25.5" x14ac:dyDescent="0.25">
      <c r="A49" s="61" t="s">
        <v>176</v>
      </c>
      <c r="B49" s="119" t="s">
        <v>153</v>
      </c>
      <c r="C49" s="62">
        <v>200</v>
      </c>
      <c r="D49" s="64">
        <f>D50</f>
        <v>727275.1</v>
      </c>
      <c r="E49" s="64">
        <f>E50</f>
        <v>727275.1</v>
      </c>
      <c r="F49" s="63">
        <f t="shared" si="8"/>
        <v>100</v>
      </c>
    </row>
    <row r="50" spans="1:6" ht="25.5" x14ac:dyDescent="0.25">
      <c r="A50" s="61" t="s">
        <v>177</v>
      </c>
      <c r="B50" s="119" t="s">
        <v>153</v>
      </c>
      <c r="C50" s="62">
        <v>240</v>
      </c>
      <c r="D50" s="64">
        <v>727275.1</v>
      </c>
      <c r="E50" s="64">
        <v>727275.1</v>
      </c>
      <c r="F50" s="63">
        <f t="shared" si="8"/>
        <v>100</v>
      </c>
    </row>
    <row r="51" spans="1:6" ht="94.5" x14ac:dyDescent="0.25">
      <c r="A51" s="134" t="s">
        <v>458</v>
      </c>
      <c r="B51" s="119">
        <v>1110200510</v>
      </c>
      <c r="C51" s="62"/>
      <c r="D51" s="64">
        <f>D52+D54</f>
        <v>234167</v>
      </c>
      <c r="E51" s="64">
        <f>E52+E54</f>
        <v>234167</v>
      </c>
      <c r="F51" s="63">
        <f t="shared" si="8"/>
        <v>100</v>
      </c>
    </row>
    <row r="52" spans="1:6" ht="63.75" x14ac:dyDescent="0.25">
      <c r="A52" s="61" t="s">
        <v>174</v>
      </c>
      <c r="B52" s="119">
        <v>1110200510</v>
      </c>
      <c r="C52" s="62">
        <v>100</v>
      </c>
      <c r="D52" s="64">
        <f>D53</f>
        <v>66704.09</v>
      </c>
      <c r="E52" s="64">
        <f>E53</f>
        <v>66704.09</v>
      </c>
      <c r="F52" s="63">
        <f t="shared" si="8"/>
        <v>100</v>
      </c>
    </row>
    <row r="53" spans="1:6" x14ac:dyDescent="0.25">
      <c r="A53" s="61" t="s">
        <v>181</v>
      </c>
      <c r="B53" s="119">
        <v>1110200510</v>
      </c>
      <c r="C53" s="62">
        <v>110</v>
      </c>
      <c r="D53" s="64">
        <f>51232.04+15472.05</f>
        <v>66704.09</v>
      </c>
      <c r="E53" s="64">
        <v>66704.09</v>
      </c>
      <c r="F53" s="63">
        <f t="shared" si="8"/>
        <v>100</v>
      </c>
    </row>
    <row r="54" spans="1:6" ht="25.5" x14ac:dyDescent="0.25">
      <c r="A54" s="61" t="s">
        <v>176</v>
      </c>
      <c r="B54" s="119">
        <v>1110200510</v>
      </c>
      <c r="C54" s="62">
        <v>200</v>
      </c>
      <c r="D54" s="64">
        <f>D55</f>
        <v>167462.91</v>
      </c>
      <c r="E54" s="64">
        <f>E55</f>
        <v>167462.91</v>
      </c>
      <c r="F54" s="63">
        <f t="shared" si="8"/>
        <v>100</v>
      </c>
    </row>
    <row r="55" spans="1:6" ht="25.5" x14ac:dyDescent="0.25">
      <c r="A55" s="61" t="s">
        <v>177</v>
      </c>
      <c r="B55" s="119">
        <v>1110200510</v>
      </c>
      <c r="C55" s="62">
        <v>240</v>
      </c>
      <c r="D55" s="64">
        <f>45000+113050+9412.91</f>
        <v>167462.91</v>
      </c>
      <c r="E55" s="64">
        <v>167462.91</v>
      </c>
      <c r="F55" s="63">
        <f t="shared" si="8"/>
        <v>100</v>
      </c>
    </row>
    <row r="56" spans="1:6" ht="25.5" x14ac:dyDescent="0.25">
      <c r="A56" s="61" t="s">
        <v>183</v>
      </c>
      <c r="B56" s="119" t="s">
        <v>28</v>
      </c>
      <c r="C56" s="62"/>
      <c r="D56" s="64">
        <f>D57</f>
        <v>871900</v>
      </c>
      <c r="E56" s="64">
        <f>E57</f>
        <v>871900</v>
      </c>
      <c r="F56" s="63">
        <f t="shared" si="8"/>
        <v>100</v>
      </c>
    </row>
    <row r="57" spans="1:6" ht="25.5" x14ac:dyDescent="0.25">
      <c r="A57" s="61" t="s">
        <v>176</v>
      </c>
      <c r="B57" s="119" t="s">
        <v>28</v>
      </c>
      <c r="C57" s="62">
        <v>200</v>
      </c>
      <c r="D57" s="63">
        <f>D58</f>
        <v>871900</v>
      </c>
      <c r="E57" s="63">
        <f>E58</f>
        <v>871900</v>
      </c>
      <c r="F57" s="63">
        <f t="shared" si="8"/>
        <v>100</v>
      </c>
    </row>
    <row r="58" spans="1:6" ht="25.5" x14ac:dyDescent="0.25">
      <c r="A58" s="61" t="s">
        <v>177</v>
      </c>
      <c r="B58" s="119" t="s">
        <v>28</v>
      </c>
      <c r="C58" s="62">
        <v>240</v>
      </c>
      <c r="D58" s="63">
        <v>871900</v>
      </c>
      <c r="E58" s="63">
        <v>871900</v>
      </c>
      <c r="F58" s="63">
        <f t="shared" si="8"/>
        <v>100</v>
      </c>
    </row>
    <row r="59" spans="1:6" ht="38.25" x14ac:dyDescent="0.25">
      <c r="A59" s="78" t="s">
        <v>195</v>
      </c>
      <c r="B59" s="120">
        <v>1300000000</v>
      </c>
      <c r="C59" s="79"/>
      <c r="D59" s="84">
        <f t="shared" ref="D59:E61" si="10">D60</f>
        <v>7149619.6100000003</v>
      </c>
      <c r="E59" s="84">
        <f t="shared" si="10"/>
        <v>7149619.6100000003</v>
      </c>
      <c r="F59" s="60">
        <f t="shared" si="8"/>
        <v>100</v>
      </c>
    </row>
    <row r="60" spans="1:6" x14ac:dyDescent="0.25">
      <c r="A60" s="61" t="s">
        <v>309</v>
      </c>
      <c r="B60" s="119">
        <v>1300100000</v>
      </c>
      <c r="C60" s="79"/>
      <c r="D60" s="83">
        <f t="shared" si="10"/>
        <v>7149619.6100000003</v>
      </c>
      <c r="E60" s="83">
        <f t="shared" si="10"/>
        <v>7149619.6100000003</v>
      </c>
      <c r="F60" s="63">
        <f t="shared" si="8"/>
        <v>100</v>
      </c>
    </row>
    <row r="61" spans="1:6" x14ac:dyDescent="0.25">
      <c r="A61" s="61" t="s">
        <v>295</v>
      </c>
      <c r="B61" s="119" t="s">
        <v>24</v>
      </c>
      <c r="C61" s="62"/>
      <c r="D61" s="63">
        <f t="shared" si="10"/>
        <v>7149619.6100000003</v>
      </c>
      <c r="E61" s="63">
        <f t="shared" si="10"/>
        <v>7149619.6100000003</v>
      </c>
      <c r="F61" s="63">
        <f t="shared" si="8"/>
        <v>100</v>
      </c>
    </row>
    <row r="62" spans="1:6" ht="33" customHeight="1" x14ac:dyDescent="0.25">
      <c r="A62" s="72" t="s">
        <v>293</v>
      </c>
      <c r="B62" s="119" t="s">
        <v>24</v>
      </c>
      <c r="C62" s="62">
        <v>600</v>
      </c>
      <c r="D62" s="64">
        <f>D63</f>
        <v>7149619.6100000003</v>
      </c>
      <c r="E62" s="64">
        <f>E63</f>
        <v>7149619.6100000003</v>
      </c>
      <c r="F62" s="63">
        <f t="shared" si="8"/>
        <v>100</v>
      </c>
    </row>
    <row r="63" spans="1:6" x14ac:dyDescent="0.25">
      <c r="A63" s="72" t="s">
        <v>296</v>
      </c>
      <c r="B63" s="119" t="s">
        <v>24</v>
      </c>
      <c r="C63" s="62">
        <v>620</v>
      </c>
      <c r="D63" s="64">
        <v>7149619.6100000003</v>
      </c>
      <c r="E63" s="64">
        <v>7149619.6100000003</v>
      </c>
      <c r="F63" s="63">
        <f t="shared" si="8"/>
        <v>100</v>
      </c>
    </row>
    <row r="64" spans="1:6" ht="25.5" x14ac:dyDescent="0.25">
      <c r="A64" s="78" t="s">
        <v>196</v>
      </c>
      <c r="B64" s="82" t="s">
        <v>197</v>
      </c>
      <c r="C64" s="79"/>
      <c r="D64" s="80">
        <f>D65</f>
        <v>5874115.7800000003</v>
      </c>
      <c r="E64" s="80">
        <f>E65</f>
        <v>5874115.7800000003</v>
      </c>
      <c r="F64" s="60">
        <f t="shared" si="8"/>
        <v>100</v>
      </c>
    </row>
    <row r="65" spans="1:6" x14ac:dyDescent="0.25">
      <c r="A65" s="61" t="s">
        <v>52</v>
      </c>
      <c r="B65" s="119"/>
      <c r="C65" s="62"/>
      <c r="D65" s="63">
        <f>D66+D69+D72</f>
        <v>5874115.7800000003</v>
      </c>
      <c r="E65" s="63">
        <f>E66+E69+E72</f>
        <v>5874115.7800000003</v>
      </c>
      <c r="F65" s="63">
        <f t="shared" si="8"/>
        <v>100</v>
      </c>
    </row>
    <row r="66" spans="1:6" ht="51" x14ac:dyDescent="0.25">
      <c r="A66" s="61" t="s">
        <v>310</v>
      </c>
      <c r="B66" s="119" t="s">
        <v>15</v>
      </c>
      <c r="C66" s="62"/>
      <c r="D66" s="63">
        <f>D67</f>
        <v>316770</v>
      </c>
      <c r="E66" s="63">
        <f>E67</f>
        <v>316770</v>
      </c>
      <c r="F66" s="63">
        <f t="shared" si="8"/>
        <v>100</v>
      </c>
    </row>
    <row r="67" spans="1:6" ht="25.5" x14ac:dyDescent="0.25">
      <c r="A67" s="61" t="s">
        <v>176</v>
      </c>
      <c r="B67" s="119" t="s">
        <v>15</v>
      </c>
      <c r="C67" s="62">
        <v>200</v>
      </c>
      <c r="D67" s="63">
        <f>D68</f>
        <v>316770</v>
      </c>
      <c r="E67" s="63">
        <f>E68</f>
        <v>316770</v>
      </c>
      <c r="F67" s="63">
        <f t="shared" si="8"/>
        <v>100</v>
      </c>
    </row>
    <row r="68" spans="1:6" ht="25.5" x14ac:dyDescent="0.25">
      <c r="A68" s="61" t="s">
        <v>177</v>
      </c>
      <c r="B68" s="119" t="s">
        <v>15</v>
      </c>
      <c r="C68" s="62">
        <v>240</v>
      </c>
      <c r="D68" s="63">
        <v>316770</v>
      </c>
      <c r="E68" s="63">
        <v>316770</v>
      </c>
      <c r="F68" s="63">
        <f t="shared" si="8"/>
        <v>100</v>
      </c>
    </row>
    <row r="69" spans="1:6" ht="38.25" x14ac:dyDescent="0.25">
      <c r="A69" s="61" t="s">
        <v>311</v>
      </c>
      <c r="B69" s="119" t="s">
        <v>16</v>
      </c>
      <c r="C69" s="62"/>
      <c r="D69" s="63">
        <f>D70</f>
        <v>5246311.46</v>
      </c>
      <c r="E69" s="63">
        <f>E70</f>
        <v>5246311.46</v>
      </c>
      <c r="F69" s="63">
        <f t="shared" si="8"/>
        <v>100</v>
      </c>
    </row>
    <row r="70" spans="1:6" ht="25.5" x14ac:dyDescent="0.25">
      <c r="A70" s="61" t="s">
        <v>176</v>
      </c>
      <c r="B70" s="119" t="s">
        <v>16</v>
      </c>
      <c r="C70" s="62">
        <v>200</v>
      </c>
      <c r="D70" s="63">
        <f>D71</f>
        <v>5246311.46</v>
      </c>
      <c r="E70" s="63">
        <f>E71</f>
        <v>5246311.46</v>
      </c>
      <c r="F70" s="63">
        <f t="shared" si="8"/>
        <v>100</v>
      </c>
    </row>
    <row r="71" spans="1:6" ht="25.5" x14ac:dyDescent="0.25">
      <c r="A71" s="61" t="s">
        <v>177</v>
      </c>
      <c r="B71" s="119" t="s">
        <v>16</v>
      </c>
      <c r="C71" s="62">
        <v>240</v>
      </c>
      <c r="D71" s="63">
        <v>5246311.46</v>
      </c>
      <c r="E71" s="63">
        <v>5246311.46</v>
      </c>
      <c r="F71" s="63">
        <f t="shared" ref="F71:F82" si="11">E71/D71*100</f>
        <v>100</v>
      </c>
    </row>
    <row r="72" spans="1:6" ht="38.25" x14ac:dyDescent="0.25">
      <c r="A72" s="61" t="s">
        <v>284</v>
      </c>
      <c r="B72" s="119" t="s">
        <v>17</v>
      </c>
      <c r="C72" s="62"/>
      <c r="D72" s="63">
        <f>D73</f>
        <v>311034.32</v>
      </c>
      <c r="E72" s="63">
        <f>E73</f>
        <v>311034.32</v>
      </c>
      <c r="F72" s="63">
        <f t="shared" si="11"/>
        <v>100</v>
      </c>
    </row>
    <row r="73" spans="1:6" ht="25.5" x14ac:dyDescent="0.25">
      <c r="A73" s="61" t="s">
        <v>176</v>
      </c>
      <c r="B73" s="119" t="s">
        <v>17</v>
      </c>
      <c r="C73" s="62">
        <v>200</v>
      </c>
      <c r="D73" s="63">
        <f>D74</f>
        <v>311034.32</v>
      </c>
      <c r="E73" s="63">
        <f>E74</f>
        <v>311034.32</v>
      </c>
      <c r="F73" s="63">
        <f t="shared" si="11"/>
        <v>100</v>
      </c>
    </row>
    <row r="74" spans="1:6" ht="25.5" x14ac:dyDescent="0.25">
      <c r="A74" s="61" t="s">
        <v>177</v>
      </c>
      <c r="B74" s="119" t="s">
        <v>17</v>
      </c>
      <c r="C74" s="62">
        <v>240</v>
      </c>
      <c r="D74" s="63">
        <v>311034.32</v>
      </c>
      <c r="E74" s="63">
        <v>311034.32</v>
      </c>
      <c r="F74" s="63">
        <f t="shared" si="11"/>
        <v>100</v>
      </c>
    </row>
    <row r="75" spans="1:6" ht="25.5" x14ac:dyDescent="0.25">
      <c r="A75" s="78" t="s">
        <v>198</v>
      </c>
      <c r="B75" s="120">
        <v>3100000000</v>
      </c>
      <c r="C75" s="79"/>
      <c r="D75" s="80">
        <f>D76+D79</f>
        <v>9744766.0300000012</v>
      </c>
      <c r="E75" s="80">
        <f>E76+E79</f>
        <v>9744766.0300000012</v>
      </c>
      <c r="F75" s="60">
        <f t="shared" si="11"/>
        <v>100</v>
      </c>
    </row>
    <row r="76" spans="1:6" ht="25.5" x14ac:dyDescent="0.25">
      <c r="A76" s="61" t="s">
        <v>305</v>
      </c>
      <c r="B76" s="119" t="s">
        <v>167</v>
      </c>
      <c r="C76" s="62"/>
      <c r="D76" s="63">
        <f>D77</f>
        <v>7417355.1100000003</v>
      </c>
      <c r="E76" s="63">
        <f>E77</f>
        <v>7417355.1100000003</v>
      </c>
      <c r="F76" s="63">
        <f t="shared" si="11"/>
        <v>100</v>
      </c>
    </row>
    <row r="77" spans="1:6" ht="25.5" x14ac:dyDescent="0.25">
      <c r="A77" s="61" t="s">
        <v>176</v>
      </c>
      <c r="B77" s="119" t="s">
        <v>167</v>
      </c>
      <c r="C77" s="62">
        <v>200</v>
      </c>
      <c r="D77" s="63">
        <f>D78</f>
        <v>7417355.1100000003</v>
      </c>
      <c r="E77" s="63">
        <f>E78</f>
        <v>7417355.1100000003</v>
      </c>
      <c r="F77" s="63">
        <f t="shared" si="11"/>
        <v>100</v>
      </c>
    </row>
    <row r="78" spans="1:6" ht="25.5" x14ac:dyDescent="0.25">
      <c r="A78" s="61" t="s">
        <v>177</v>
      </c>
      <c r="B78" s="119" t="s">
        <v>167</v>
      </c>
      <c r="C78" s="62">
        <v>240</v>
      </c>
      <c r="D78" s="63">
        <v>7417355.1100000003</v>
      </c>
      <c r="E78" s="63">
        <v>7417355.1100000003</v>
      </c>
      <c r="F78" s="63">
        <f t="shared" si="11"/>
        <v>100</v>
      </c>
    </row>
    <row r="79" spans="1:6" ht="25.5" x14ac:dyDescent="0.25">
      <c r="A79" s="61" t="s">
        <v>303</v>
      </c>
      <c r="B79" s="119" t="s">
        <v>301</v>
      </c>
      <c r="C79" s="62"/>
      <c r="D79" s="63">
        <f>D80</f>
        <v>2327410.92</v>
      </c>
      <c r="E79" s="63">
        <f>E80</f>
        <v>2327410.92</v>
      </c>
      <c r="F79" s="63">
        <f t="shared" si="11"/>
        <v>100</v>
      </c>
    </row>
    <row r="80" spans="1:6" ht="25.5" x14ac:dyDescent="0.25">
      <c r="A80" s="61" t="s">
        <v>176</v>
      </c>
      <c r="B80" s="119" t="s">
        <v>301</v>
      </c>
      <c r="C80" s="62">
        <v>200</v>
      </c>
      <c r="D80" s="63">
        <f>D81</f>
        <v>2327410.92</v>
      </c>
      <c r="E80" s="63">
        <f>E81</f>
        <v>2327410.92</v>
      </c>
      <c r="F80" s="63">
        <f t="shared" si="11"/>
        <v>100</v>
      </c>
    </row>
    <row r="81" spans="1:6" ht="25.5" x14ac:dyDescent="0.25">
      <c r="A81" s="61" t="s">
        <v>177</v>
      </c>
      <c r="B81" s="119" t="s">
        <v>301</v>
      </c>
      <c r="C81" s="62">
        <v>240</v>
      </c>
      <c r="D81" s="63">
        <v>2327410.92</v>
      </c>
      <c r="E81" s="63">
        <v>2327410.92</v>
      </c>
      <c r="F81" s="63">
        <f t="shared" si="11"/>
        <v>100</v>
      </c>
    </row>
    <row r="82" spans="1:6" ht="25.5" x14ac:dyDescent="0.25">
      <c r="A82" s="78" t="s">
        <v>199</v>
      </c>
      <c r="B82" s="120">
        <v>3800000000</v>
      </c>
      <c r="C82" s="79"/>
      <c r="D82" s="80">
        <f t="shared" ref="D82:E84" si="12">D83</f>
        <v>46800</v>
      </c>
      <c r="E82" s="80">
        <f t="shared" si="12"/>
        <v>46800</v>
      </c>
      <c r="F82" s="60">
        <f t="shared" si="11"/>
        <v>100</v>
      </c>
    </row>
    <row r="83" spans="1:6" x14ac:dyDescent="0.25">
      <c r="A83" s="61" t="s">
        <v>285</v>
      </c>
      <c r="B83" s="119" t="s">
        <v>18</v>
      </c>
      <c r="C83" s="62"/>
      <c r="D83" s="63">
        <f t="shared" si="12"/>
        <v>46800</v>
      </c>
      <c r="E83" s="63">
        <f t="shared" si="12"/>
        <v>46800</v>
      </c>
      <c r="F83" s="63">
        <f t="shared" ref="F83:F86" si="13">E83/D83*100</f>
        <v>100</v>
      </c>
    </row>
    <row r="84" spans="1:6" ht="25.5" x14ac:dyDescent="0.25">
      <c r="A84" s="61" t="s">
        <v>176</v>
      </c>
      <c r="B84" s="119" t="s">
        <v>18</v>
      </c>
      <c r="C84" s="62">
        <v>200</v>
      </c>
      <c r="D84" s="63">
        <f t="shared" si="12"/>
        <v>46800</v>
      </c>
      <c r="E84" s="63">
        <f t="shared" si="12"/>
        <v>46800</v>
      </c>
      <c r="F84" s="63">
        <f t="shared" si="13"/>
        <v>100</v>
      </c>
    </row>
    <row r="85" spans="1:6" ht="25.5" x14ac:dyDescent="0.25">
      <c r="A85" s="61" t="s">
        <v>177</v>
      </c>
      <c r="B85" s="119" t="s">
        <v>18</v>
      </c>
      <c r="C85" s="62">
        <v>240</v>
      </c>
      <c r="D85" s="63">
        <v>46800</v>
      </c>
      <c r="E85" s="63">
        <v>46800</v>
      </c>
      <c r="F85" s="63">
        <f t="shared" si="13"/>
        <v>100</v>
      </c>
    </row>
    <row r="86" spans="1:6" s="87" customFormat="1" ht="25.5" x14ac:dyDescent="0.25">
      <c r="A86" s="78" t="s">
        <v>200</v>
      </c>
      <c r="B86" s="82" t="s">
        <v>209</v>
      </c>
      <c r="C86" s="78"/>
      <c r="D86" s="84">
        <f>D87</f>
        <v>2857999.21</v>
      </c>
      <c r="E86" s="84">
        <f>E87</f>
        <v>2857999.21</v>
      </c>
      <c r="F86" s="63">
        <f t="shared" si="13"/>
        <v>100</v>
      </c>
    </row>
    <row r="87" spans="1:6" ht="38.25" x14ac:dyDescent="0.25">
      <c r="A87" s="61" t="s">
        <v>279</v>
      </c>
      <c r="B87" s="119" t="s">
        <v>7</v>
      </c>
      <c r="C87" s="62"/>
      <c r="D87" s="63">
        <f>D88+D91</f>
        <v>2857999.21</v>
      </c>
      <c r="E87" s="63">
        <f>E88+E91</f>
        <v>2857999.21</v>
      </c>
      <c r="F87" s="63">
        <f t="shared" ref="F87:F92" si="14">E87/D87*100</f>
        <v>100</v>
      </c>
    </row>
    <row r="88" spans="1:6" ht="63.75" x14ac:dyDescent="0.25">
      <c r="A88" s="61" t="s">
        <v>174</v>
      </c>
      <c r="B88" s="119" t="s">
        <v>7</v>
      </c>
      <c r="C88" s="62">
        <v>100</v>
      </c>
      <c r="D88" s="63">
        <f>D90+D89</f>
        <v>2743953.21</v>
      </c>
      <c r="E88" s="63">
        <f>E90+E89</f>
        <v>2743953.21</v>
      </c>
      <c r="F88" s="63">
        <f t="shared" si="14"/>
        <v>100</v>
      </c>
    </row>
    <row r="89" spans="1:6" ht="25.5" x14ac:dyDescent="0.25">
      <c r="A89" s="61" t="s">
        <v>306</v>
      </c>
      <c r="B89" s="119" t="s">
        <v>7</v>
      </c>
      <c r="C89" s="62">
        <v>110</v>
      </c>
      <c r="D89" s="63">
        <v>4585</v>
      </c>
      <c r="E89" s="63">
        <v>4585</v>
      </c>
      <c r="F89" s="63">
        <f t="shared" si="14"/>
        <v>100</v>
      </c>
    </row>
    <row r="90" spans="1:6" ht="25.5" x14ac:dyDescent="0.25">
      <c r="A90" s="61" t="s">
        <v>175</v>
      </c>
      <c r="B90" s="119" t="s">
        <v>7</v>
      </c>
      <c r="C90" s="62">
        <v>120</v>
      </c>
      <c r="D90" s="63">
        <f>2743953.21-4585</f>
        <v>2739368.21</v>
      </c>
      <c r="E90" s="63">
        <v>2739368.21</v>
      </c>
      <c r="F90" s="63">
        <f t="shared" si="14"/>
        <v>100</v>
      </c>
    </row>
    <row r="91" spans="1:6" ht="25.5" x14ac:dyDescent="0.25">
      <c r="A91" s="61" t="s">
        <v>176</v>
      </c>
      <c r="B91" s="119" t="s">
        <v>7</v>
      </c>
      <c r="C91" s="62">
        <v>200</v>
      </c>
      <c r="D91" s="64">
        <f>D92</f>
        <v>114046</v>
      </c>
      <c r="E91" s="64">
        <f>E92</f>
        <v>114046</v>
      </c>
      <c r="F91" s="63">
        <f t="shared" si="14"/>
        <v>100</v>
      </c>
    </row>
    <row r="92" spans="1:6" ht="25.5" x14ac:dyDescent="0.25">
      <c r="A92" s="61" t="s">
        <v>177</v>
      </c>
      <c r="B92" s="119" t="s">
        <v>7</v>
      </c>
      <c r="C92" s="62">
        <v>240</v>
      </c>
      <c r="D92" s="64">
        <v>114046</v>
      </c>
      <c r="E92" s="64">
        <v>114046</v>
      </c>
      <c r="F92" s="63">
        <f t="shared" si="14"/>
        <v>100</v>
      </c>
    </row>
    <row r="93" spans="1:6" s="67" customFormat="1" ht="38.25" x14ac:dyDescent="0.25">
      <c r="A93" s="58" t="s">
        <v>201</v>
      </c>
      <c r="B93" s="119">
        <v>5100000000</v>
      </c>
      <c r="C93" s="59"/>
      <c r="D93" s="85">
        <f>D94+D97+D100</f>
        <v>11319559.35</v>
      </c>
      <c r="E93" s="85">
        <f t="shared" ref="E93" si="15">E94+E97+E100</f>
        <v>10795698.199999999</v>
      </c>
      <c r="F93" s="85">
        <f>E93/D93*100</f>
        <v>95.37207117519111</v>
      </c>
    </row>
    <row r="94" spans="1:6" ht="25.5" x14ac:dyDescent="0.25">
      <c r="A94" s="61" t="s">
        <v>297</v>
      </c>
      <c r="B94" s="119" t="s">
        <v>152</v>
      </c>
      <c r="C94" s="62"/>
      <c r="D94" s="63">
        <f>D95</f>
        <v>609336</v>
      </c>
      <c r="E94" s="63">
        <f>E95</f>
        <v>606901.05000000005</v>
      </c>
      <c r="F94" s="63">
        <f t="shared" ref="F94:F124" si="16">E94/D94*100</f>
        <v>99.600392886683224</v>
      </c>
    </row>
    <row r="95" spans="1:6" ht="63.75" x14ac:dyDescent="0.25">
      <c r="A95" s="61" t="s">
        <v>174</v>
      </c>
      <c r="B95" s="119" t="s">
        <v>152</v>
      </c>
      <c r="C95" s="62">
        <v>100</v>
      </c>
      <c r="D95" s="63">
        <f>D96</f>
        <v>609336</v>
      </c>
      <c r="E95" s="63">
        <f>E96</f>
        <v>606901.05000000005</v>
      </c>
      <c r="F95" s="63">
        <f t="shared" si="16"/>
        <v>99.600392886683224</v>
      </c>
    </row>
    <row r="96" spans="1:6" ht="25.5" x14ac:dyDescent="0.25">
      <c r="A96" s="61" t="s">
        <v>175</v>
      </c>
      <c r="B96" s="119" t="s">
        <v>152</v>
      </c>
      <c r="C96" s="62">
        <v>120</v>
      </c>
      <c r="D96" s="63">
        <v>609336</v>
      </c>
      <c r="E96" s="63">
        <v>606901.05000000005</v>
      </c>
      <c r="F96" s="63">
        <f t="shared" si="16"/>
        <v>99.600392886683224</v>
      </c>
    </row>
    <row r="97" spans="1:7" ht="38.25" x14ac:dyDescent="0.25">
      <c r="A97" s="61" t="s">
        <v>451</v>
      </c>
      <c r="B97" s="119" t="s">
        <v>398</v>
      </c>
      <c r="C97" s="62"/>
      <c r="D97" s="63">
        <f>D98</f>
        <v>1328489.3499999999</v>
      </c>
      <c r="E97" s="63">
        <f t="shared" ref="E97:F97" si="17">E98</f>
        <v>1307063.1500000001</v>
      </c>
      <c r="F97" s="63">
        <f t="shared" si="17"/>
        <v>98.387175629221289</v>
      </c>
    </row>
    <row r="98" spans="1:7" ht="25.5" x14ac:dyDescent="0.25">
      <c r="A98" s="61" t="s">
        <v>176</v>
      </c>
      <c r="B98" s="119" t="s">
        <v>398</v>
      </c>
      <c r="C98" s="62">
        <v>200</v>
      </c>
      <c r="D98" s="63">
        <f>D99</f>
        <v>1328489.3499999999</v>
      </c>
      <c r="E98" s="63">
        <f>E99</f>
        <v>1307063.1500000001</v>
      </c>
      <c r="F98" s="63">
        <f t="shared" si="16"/>
        <v>98.387175629221289</v>
      </c>
    </row>
    <row r="99" spans="1:7" ht="25.5" x14ac:dyDescent="0.25">
      <c r="A99" s="61" t="s">
        <v>177</v>
      </c>
      <c r="B99" s="119" t="s">
        <v>398</v>
      </c>
      <c r="C99" s="62">
        <v>240</v>
      </c>
      <c r="D99" s="63">
        <f>1076173.15+252316.2</f>
        <v>1328489.3499999999</v>
      </c>
      <c r="E99" s="63">
        <f>1328489.35-21426.2</f>
        <v>1307063.1500000001</v>
      </c>
      <c r="F99" s="63">
        <f t="shared" si="16"/>
        <v>98.387175629221289</v>
      </c>
    </row>
    <row r="100" spans="1:7" ht="25.5" x14ac:dyDescent="0.25">
      <c r="A100" s="61" t="s">
        <v>298</v>
      </c>
      <c r="B100" s="119">
        <v>5100700150</v>
      </c>
      <c r="C100" s="62"/>
      <c r="D100" s="64">
        <f>D101</f>
        <v>9381734</v>
      </c>
      <c r="E100" s="64">
        <f>E101</f>
        <v>8881734</v>
      </c>
      <c r="F100" s="63">
        <f t="shared" si="16"/>
        <v>94.670494814711219</v>
      </c>
    </row>
    <row r="101" spans="1:7" ht="25.5" x14ac:dyDescent="0.25">
      <c r="A101" s="61" t="s">
        <v>176</v>
      </c>
      <c r="B101" s="119">
        <v>5100700150</v>
      </c>
      <c r="C101" s="62" t="s">
        <v>275</v>
      </c>
      <c r="D101" s="63">
        <f>D102</f>
        <v>9381734</v>
      </c>
      <c r="E101" s="63">
        <f>E102</f>
        <v>8881734</v>
      </c>
      <c r="F101" s="63">
        <f t="shared" si="16"/>
        <v>94.670494814711219</v>
      </c>
    </row>
    <row r="102" spans="1:7" ht="25.5" x14ac:dyDescent="0.25">
      <c r="A102" s="61" t="s">
        <v>177</v>
      </c>
      <c r="B102" s="119">
        <v>5100700150</v>
      </c>
      <c r="C102" s="62" t="s">
        <v>276</v>
      </c>
      <c r="D102" s="63">
        <v>9381734</v>
      </c>
      <c r="E102" s="63">
        <v>8881734</v>
      </c>
      <c r="F102" s="63">
        <f t="shared" si="16"/>
        <v>94.670494814711219</v>
      </c>
    </row>
    <row r="103" spans="1:7" ht="38.25" x14ac:dyDescent="0.25">
      <c r="A103" s="58" t="s">
        <v>444</v>
      </c>
      <c r="B103" s="120">
        <v>5800087030</v>
      </c>
      <c r="C103" s="59"/>
      <c r="D103" s="60">
        <f>D104</f>
        <v>216825.44</v>
      </c>
      <c r="E103" s="60">
        <f>E104</f>
        <v>216825.44</v>
      </c>
      <c r="F103" s="60">
        <f t="shared" si="16"/>
        <v>100</v>
      </c>
    </row>
    <row r="104" spans="1:7" ht="25.5" x14ac:dyDescent="0.25">
      <c r="A104" s="61" t="s">
        <v>176</v>
      </c>
      <c r="B104" s="119">
        <v>5800087030</v>
      </c>
      <c r="C104" s="62" t="s">
        <v>275</v>
      </c>
      <c r="D104" s="63">
        <f>D105</f>
        <v>216825.44</v>
      </c>
      <c r="E104" s="63">
        <f>E105</f>
        <v>216825.44</v>
      </c>
      <c r="F104" s="63">
        <f t="shared" si="16"/>
        <v>100</v>
      </c>
    </row>
    <row r="105" spans="1:7" ht="25.5" x14ac:dyDescent="0.25">
      <c r="A105" s="61" t="s">
        <v>177</v>
      </c>
      <c r="B105" s="119">
        <v>5800087030</v>
      </c>
      <c r="C105" s="62" t="s">
        <v>276</v>
      </c>
      <c r="D105" s="63">
        <v>216825.44</v>
      </c>
      <c r="E105" s="63">
        <v>216825.44</v>
      </c>
      <c r="F105" s="63">
        <f t="shared" si="16"/>
        <v>100</v>
      </c>
    </row>
    <row r="106" spans="1:7" ht="25.5" x14ac:dyDescent="0.25">
      <c r="A106" s="58" t="s">
        <v>202</v>
      </c>
      <c r="B106" s="120">
        <v>7400000000</v>
      </c>
      <c r="C106" s="59"/>
      <c r="D106" s="85">
        <f>D107+D113+D116</f>
        <v>15139083.880000001</v>
      </c>
      <c r="E106" s="85">
        <f>E107+E113+E116</f>
        <v>15139083.880000001</v>
      </c>
      <c r="F106" s="60">
        <f t="shared" si="16"/>
        <v>100</v>
      </c>
    </row>
    <row r="107" spans="1:7" ht="51" x14ac:dyDescent="0.25">
      <c r="A107" s="61" t="s">
        <v>41</v>
      </c>
      <c r="B107" s="119" t="s">
        <v>5</v>
      </c>
      <c r="C107" s="62"/>
      <c r="D107" s="63">
        <f>D108</f>
        <v>12664674.58</v>
      </c>
      <c r="E107" s="63">
        <f>E108</f>
        <v>12664674.58</v>
      </c>
      <c r="F107" s="63">
        <f t="shared" si="16"/>
        <v>100</v>
      </c>
    </row>
    <row r="108" spans="1:7" x14ac:dyDescent="0.25">
      <c r="A108" s="61" t="s">
        <v>274</v>
      </c>
      <c r="B108" s="119" t="s">
        <v>5</v>
      </c>
      <c r="C108" s="62"/>
      <c r="D108" s="63">
        <f>D109+D111</f>
        <v>12664674.58</v>
      </c>
      <c r="E108" s="63">
        <f>E109+E111</f>
        <v>12664674.58</v>
      </c>
      <c r="F108" s="63">
        <f t="shared" si="16"/>
        <v>100</v>
      </c>
    </row>
    <row r="109" spans="1:7" ht="63.75" x14ac:dyDescent="0.25">
      <c r="A109" s="61" t="s">
        <v>174</v>
      </c>
      <c r="B109" s="119" t="s">
        <v>5</v>
      </c>
      <c r="C109" s="62">
        <v>100</v>
      </c>
      <c r="D109" s="63">
        <f>D110</f>
        <v>11030763.67</v>
      </c>
      <c r="E109" s="63">
        <f>E110</f>
        <v>11030763.67</v>
      </c>
      <c r="F109" s="63">
        <f t="shared" si="16"/>
        <v>100</v>
      </c>
    </row>
    <row r="110" spans="1:7" ht="25.5" x14ac:dyDescent="0.25">
      <c r="A110" s="61" t="s">
        <v>175</v>
      </c>
      <c r="B110" s="119" t="s">
        <v>5</v>
      </c>
      <c r="C110" s="62">
        <v>120</v>
      </c>
      <c r="D110" s="63">
        <f>8428887.94+56351.64+2545524.09</f>
        <v>11030763.67</v>
      </c>
      <c r="E110" s="63">
        <v>11030763.67</v>
      </c>
      <c r="F110" s="63">
        <f t="shared" si="16"/>
        <v>100</v>
      </c>
    </row>
    <row r="111" spans="1:7" ht="25.5" x14ac:dyDescent="0.25">
      <c r="A111" s="61" t="s">
        <v>176</v>
      </c>
      <c r="B111" s="119" t="s">
        <v>5</v>
      </c>
      <c r="C111" s="62">
        <v>200</v>
      </c>
      <c r="D111" s="64">
        <f>D112</f>
        <v>1633910.91</v>
      </c>
      <c r="E111" s="64">
        <f>E112</f>
        <v>1633910.91</v>
      </c>
      <c r="F111" s="63">
        <f t="shared" si="16"/>
        <v>100</v>
      </c>
      <c r="G111" s="71"/>
    </row>
    <row r="112" spans="1:7" ht="25.5" x14ac:dyDescent="0.25">
      <c r="A112" s="61" t="s">
        <v>177</v>
      </c>
      <c r="B112" s="119" t="s">
        <v>5</v>
      </c>
      <c r="C112" s="62">
        <v>240</v>
      </c>
      <c r="D112" s="64">
        <v>1633910.91</v>
      </c>
      <c r="E112" s="64">
        <v>1633910.91</v>
      </c>
      <c r="F112" s="63">
        <f t="shared" si="16"/>
        <v>100</v>
      </c>
    </row>
    <row r="113" spans="1:7" ht="29.25" customHeight="1" x14ac:dyDescent="0.25">
      <c r="A113" s="61" t="s">
        <v>312</v>
      </c>
      <c r="B113" s="119" t="s">
        <v>6</v>
      </c>
      <c r="C113" s="62"/>
      <c r="D113" s="63">
        <f>D114</f>
        <v>825027.38</v>
      </c>
      <c r="E113" s="63">
        <f>E114</f>
        <v>825027.38</v>
      </c>
      <c r="F113" s="63">
        <f t="shared" si="16"/>
        <v>100</v>
      </c>
    </row>
    <row r="114" spans="1:7" ht="63.75" x14ac:dyDescent="0.25">
      <c r="A114" s="61" t="s">
        <v>174</v>
      </c>
      <c r="B114" s="119" t="s">
        <v>6</v>
      </c>
      <c r="C114" s="62">
        <v>100</v>
      </c>
      <c r="D114" s="63">
        <f>D115</f>
        <v>825027.38</v>
      </c>
      <c r="E114" s="63">
        <f>E115</f>
        <v>825027.38</v>
      </c>
      <c r="F114" s="63">
        <f t="shared" si="16"/>
        <v>100</v>
      </c>
    </row>
    <row r="115" spans="1:7" ht="25.5" x14ac:dyDescent="0.25">
      <c r="A115" s="61" t="s">
        <v>175</v>
      </c>
      <c r="B115" s="119" t="s">
        <v>6</v>
      </c>
      <c r="C115" s="62">
        <v>120</v>
      </c>
      <c r="D115" s="63">
        <v>825027.38</v>
      </c>
      <c r="E115" s="63">
        <v>825027.38</v>
      </c>
      <c r="F115" s="63">
        <f t="shared" si="16"/>
        <v>100</v>
      </c>
    </row>
    <row r="116" spans="1:7" x14ac:dyDescent="0.25">
      <c r="A116" s="61" t="s">
        <v>280</v>
      </c>
      <c r="B116" s="119" t="s">
        <v>8</v>
      </c>
      <c r="C116" s="62"/>
      <c r="D116" s="63">
        <f>D119+D121+D117+D123</f>
        <v>1649381.92</v>
      </c>
      <c r="E116" s="63">
        <f>E119+E121+E117+E123</f>
        <v>1649381.92</v>
      </c>
      <c r="F116" s="63">
        <f t="shared" si="16"/>
        <v>100</v>
      </c>
    </row>
    <row r="117" spans="1:7" ht="63.75" x14ac:dyDescent="0.25">
      <c r="A117" s="61" t="s">
        <v>174</v>
      </c>
      <c r="B117" s="119" t="s">
        <v>8</v>
      </c>
      <c r="C117" s="62">
        <v>100</v>
      </c>
      <c r="D117" s="63">
        <f>D118</f>
        <v>350689.69</v>
      </c>
      <c r="E117" s="63">
        <f>E118</f>
        <v>350689.69</v>
      </c>
      <c r="F117" s="63">
        <f t="shared" si="16"/>
        <v>100</v>
      </c>
      <c r="G117" s="71"/>
    </row>
    <row r="118" spans="1:7" ht="25.5" x14ac:dyDescent="0.25">
      <c r="A118" s="61" t="s">
        <v>175</v>
      </c>
      <c r="B118" s="119" t="s">
        <v>8</v>
      </c>
      <c r="C118" s="62">
        <v>120</v>
      </c>
      <c r="D118" s="63">
        <f>269346.95+81342.74</f>
        <v>350689.69</v>
      </c>
      <c r="E118" s="63">
        <v>350689.69</v>
      </c>
      <c r="F118" s="63">
        <f t="shared" si="16"/>
        <v>100</v>
      </c>
    </row>
    <row r="119" spans="1:7" ht="25.5" x14ac:dyDescent="0.25">
      <c r="A119" s="61" t="s">
        <v>176</v>
      </c>
      <c r="B119" s="119" t="s">
        <v>8</v>
      </c>
      <c r="C119" s="62">
        <v>200</v>
      </c>
      <c r="D119" s="63">
        <f>D120</f>
        <v>1127943.43</v>
      </c>
      <c r="E119" s="63">
        <f>E120</f>
        <v>1127943.43</v>
      </c>
      <c r="F119" s="63">
        <f t="shared" si="16"/>
        <v>100</v>
      </c>
    </row>
    <row r="120" spans="1:7" ht="25.5" x14ac:dyDescent="0.25">
      <c r="A120" s="61" t="s">
        <v>177</v>
      </c>
      <c r="B120" s="119" t="s">
        <v>8</v>
      </c>
      <c r="C120" s="62">
        <v>240</v>
      </c>
      <c r="D120" s="63">
        <v>1127943.43</v>
      </c>
      <c r="E120" s="63">
        <v>1127943.43</v>
      </c>
      <c r="F120" s="63">
        <f t="shared" si="16"/>
        <v>100</v>
      </c>
    </row>
    <row r="121" spans="1:7" x14ac:dyDescent="0.25">
      <c r="A121" s="61" t="s">
        <v>180</v>
      </c>
      <c r="B121" s="119" t="s">
        <v>8</v>
      </c>
      <c r="C121" s="62">
        <v>300</v>
      </c>
      <c r="D121" s="63">
        <f>D122</f>
        <v>59000</v>
      </c>
      <c r="E121" s="63">
        <f>E122</f>
        <v>59000</v>
      </c>
      <c r="F121" s="63">
        <f t="shared" si="16"/>
        <v>100</v>
      </c>
    </row>
    <row r="122" spans="1:7" x14ac:dyDescent="0.25">
      <c r="A122" s="61" t="s">
        <v>313</v>
      </c>
      <c r="B122" s="119" t="s">
        <v>8</v>
      </c>
      <c r="C122" s="62" t="s">
        <v>9</v>
      </c>
      <c r="D122" s="64">
        <v>59000</v>
      </c>
      <c r="E122" s="64">
        <v>59000</v>
      </c>
      <c r="F122" s="63">
        <f t="shared" si="16"/>
        <v>100</v>
      </c>
    </row>
    <row r="123" spans="1:7" x14ac:dyDescent="0.25">
      <c r="A123" s="134" t="s">
        <v>178</v>
      </c>
      <c r="B123" s="119" t="s">
        <v>8</v>
      </c>
      <c r="C123" s="62">
        <v>800</v>
      </c>
      <c r="D123" s="64">
        <f>D124</f>
        <v>111748.8</v>
      </c>
      <c r="E123" s="64">
        <f>E124</f>
        <v>111748.8</v>
      </c>
      <c r="F123" s="63">
        <f t="shared" si="16"/>
        <v>100</v>
      </c>
    </row>
    <row r="124" spans="1:7" x14ac:dyDescent="0.25">
      <c r="A124" s="147" t="s">
        <v>179</v>
      </c>
      <c r="B124" s="119" t="s">
        <v>8</v>
      </c>
      <c r="C124" s="62">
        <v>850</v>
      </c>
      <c r="D124" s="64">
        <v>111748.8</v>
      </c>
      <c r="E124" s="64">
        <v>111748.8</v>
      </c>
      <c r="F124" s="63">
        <f t="shared" si="16"/>
        <v>100</v>
      </c>
    </row>
    <row r="125" spans="1:7" ht="28.5" x14ac:dyDescent="0.25">
      <c r="A125" s="146" t="s">
        <v>208</v>
      </c>
      <c r="B125" s="120">
        <v>7800000000</v>
      </c>
      <c r="C125" s="59"/>
      <c r="D125" s="60">
        <f>D126</f>
        <v>83712</v>
      </c>
      <c r="E125" s="60">
        <f>E126</f>
        <v>83712</v>
      </c>
      <c r="F125" s="60">
        <f t="shared" ref="F125:F129" si="18">E125/D125*100</f>
        <v>100</v>
      </c>
    </row>
    <row r="126" spans="1:7" ht="38.25" x14ac:dyDescent="0.25">
      <c r="A126" s="61" t="s">
        <v>304</v>
      </c>
      <c r="B126" s="119" t="s">
        <v>25</v>
      </c>
      <c r="C126" s="62"/>
      <c r="D126" s="63">
        <v>83712</v>
      </c>
      <c r="E126" s="63">
        <v>83712</v>
      </c>
      <c r="F126" s="63">
        <f t="shared" si="18"/>
        <v>100</v>
      </c>
    </row>
    <row r="127" spans="1:7" x14ac:dyDescent="0.25">
      <c r="A127" s="72" t="s">
        <v>278</v>
      </c>
      <c r="B127" s="119" t="s">
        <v>25</v>
      </c>
      <c r="C127" s="62">
        <v>500</v>
      </c>
      <c r="D127" s="64">
        <v>83712</v>
      </c>
      <c r="E127" s="64">
        <v>83712</v>
      </c>
      <c r="F127" s="63">
        <f t="shared" si="18"/>
        <v>100</v>
      </c>
    </row>
    <row r="128" spans="1:7" x14ac:dyDescent="0.25">
      <c r="A128" s="72" t="s">
        <v>109</v>
      </c>
      <c r="B128" s="119" t="s">
        <v>25</v>
      </c>
      <c r="C128" s="62">
        <v>540</v>
      </c>
      <c r="D128" s="64">
        <v>83712</v>
      </c>
      <c r="E128" s="64">
        <v>83712</v>
      </c>
      <c r="F128" s="63">
        <f t="shared" si="18"/>
        <v>100</v>
      </c>
    </row>
    <row r="129" spans="1:7" ht="25.5" x14ac:dyDescent="0.25">
      <c r="A129" s="58" t="s">
        <v>204</v>
      </c>
      <c r="B129" s="120">
        <v>8000000000</v>
      </c>
      <c r="C129" s="59"/>
      <c r="D129" s="85">
        <f>D130</f>
        <v>7775326.4900000002</v>
      </c>
      <c r="E129" s="85">
        <f>E130</f>
        <v>7775326.4900000002</v>
      </c>
      <c r="F129" s="60">
        <f t="shared" si="18"/>
        <v>100</v>
      </c>
    </row>
    <row r="130" spans="1:7" x14ac:dyDescent="0.25">
      <c r="A130" s="61" t="s">
        <v>308</v>
      </c>
      <c r="B130" s="119" t="s">
        <v>20</v>
      </c>
      <c r="C130" s="62"/>
      <c r="D130" s="63">
        <f>D131+D133</f>
        <v>7775326.4900000002</v>
      </c>
      <c r="E130" s="63">
        <f>E131+E133</f>
        <v>7775326.4900000002</v>
      </c>
      <c r="F130" s="63">
        <f t="shared" ref="F130:F134" si="19">E130/D130*100</f>
        <v>100</v>
      </c>
      <c r="G130" s="71"/>
    </row>
    <row r="131" spans="1:7" ht="25.5" x14ac:dyDescent="0.25">
      <c r="A131" s="61" t="s">
        <v>176</v>
      </c>
      <c r="B131" s="119" t="s">
        <v>20</v>
      </c>
      <c r="C131" s="62">
        <v>200</v>
      </c>
      <c r="D131" s="63">
        <f t="shared" ref="D131:E131" si="20">D132</f>
        <v>7767026.4000000004</v>
      </c>
      <c r="E131" s="63">
        <f t="shared" si="20"/>
        <v>7767026.4000000004</v>
      </c>
      <c r="F131" s="63">
        <f t="shared" si="19"/>
        <v>100</v>
      </c>
    </row>
    <row r="132" spans="1:7" ht="25.5" x14ac:dyDescent="0.25">
      <c r="A132" s="61" t="s">
        <v>177</v>
      </c>
      <c r="B132" s="119" t="s">
        <v>20</v>
      </c>
      <c r="C132" s="62">
        <v>240</v>
      </c>
      <c r="D132" s="63">
        <v>7767026.4000000004</v>
      </c>
      <c r="E132" s="63">
        <v>7767026.4000000004</v>
      </c>
      <c r="F132" s="63">
        <f t="shared" si="19"/>
        <v>100</v>
      </c>
    </row>
    <row r="133" spans="1:7" x14ac:dyDescent="0.25">
      <c r="A133" s="134" t="s">
        <v>178</v>
      </c>
      <c r="B133" s="119" t="s">
        <v>20</v>
      </c>
      <c r="C133" s="62">
        <v>800</v>
      </c>
      <c r="D133" s="63">
        <f>D134</f>
        <v>8300.09</v>
      </c>
      <c r="E133" s="63">
        <f>E134</f>
        <v>8300.09</v>
      </c>
      <c r="F133" s="63">
        <f t="shared" si="19"/>
        <v>100</v>
      </c>
    </row>
    <row r="134" spans="1:7" x14ac:dyDescent="0.25">
      <c r="A134" s="147" t="s">
        <v>179</v>
      </c>
      <c r="B134" s="119" t="s">
        <v>20</v>
      </c>
      <c r="C134" s="62">
        <v>850</v>
      </c>
      <c r="D134" s="63">
        <v>8300.09</v>
      </c>
      <c r="E134" s="63">
        <v>8300.09</v>
      </c>
      <c r="F134" s="63">
        <f t="shared" si="19"/>
        <v>100</v>
      </c>
    </row>
    <row r="135" spans="1:7" ht="28.5" x14ac:dyDescent="0.25">
      <c r="A135" s="86" t="s">
        <v>202</v>
      </c>
      <c r="B135" s="82" t="s">
        <v>205</v>
      </c>
      <c r="C135" s="58"/>
      <c r="D135" s="73">
        <f>D136</f>
        <v>88126.8</v>
      </c>
      <c r="E135" s="73">
        <f>E136</f>
        <v>88126.8</v>
      </c>
      <c r="F135" s="74">
        <f t="shared" ref="F135:F145" si="21">E135/D135*100</f>
        <v>100</v>
      </c>
    </row>
    <row r="136" spans="1:7" ht="38.25" x14ac:dyDescent="0.25">
      <c r="A136" s="61" t="s">
        <v>273</v>
      </c>
      <c r="B136" s="118" t="s">
        <v>3</v>
      </c>
      <c r="C136" s="61"/>
      <c r="D136" s="76">
        <f>D139+D137</f>
        <v>88126.8</v>
      </c>
      <c r="E136" s="76">
        <f>E139+E137</f>
        <v>88126.8</v>
      </c>
      <c r="F136" s="115">
        <f t="shared" si="21"/>
        <v>100</v>
      </c>
      <c r="G136" s="71"/>
    </row>
    <row r="137" spans="1:7" ht="63.75" x14ac:dyDescent="0.25">
      <c r="A137" s="61" t="s">
        <v>174</v>
      </c>
      <c r="B137" s="118" t="s">
        <v>3</v>
      </c>
      <c r="C137" s="62">
        <v>100</v>
      </c>
      <c r="D137" s="76">
        <f>D138</f>
        <v>80724</v>
      </c>
      <c r="E137" s="76">
        <f>E138</f>
        <v>80724</v>
      </c>
      <c r="F137" s="115">
        <f t="shared" si="21"/>
        <v>100</v>
      </c>
    </row>
    <row r="138" spans="1:7" ht="25.5" x14ac:dyDescent="0.25">
      <c r="A138" s="61" t="s">
        <v>175</v>
      </c>
      <c r="B138" s="118" t="s">
        <v>3</v>
      </c>
      <c r="C138" s="62">
        <v>120</v>
      </c>
      <c r="D138" s="76">
        <v>80724</v>
      </c>
      <c r="E138" s="76">
        <v>80724</v>
      </c>
      <c r="F138" s="115"/>
    </row>
    <row r="139" spans="1:7" ht="25.5" x14ac:dyDescent="0.25">
      <c r="A139" s="61" t="s">
        <v>176</v>
      </c>
      <c r="B139" s="119" t="s">
        <v>3</v>
      </c>
      <c r="C139" s="62">
        <v>200</v>
      </c>
      <c r="D139" s="64">
        <f>D140</f>
        <v>7402.8</v>
      </c>
      <c r="E139" s="64">
        <f t="shared" ref="E139" si="22">E140</f>
        <v>7402.8</v>
      </c>
      <c r="F139" s="63">
        <f t="shared" si="21"/>
        <v>100</v>
      </c>
    </row>
    <row r="140" spans="1:7" ht="25.5" x14ac:dyDescent="0.25">
      <c r="A140" s="61" t="s">
        <v>177</v>
      </c>
      <c r="B140" s="119" t="s">
        <v>3</v>
      </c>
      <c r="C140" s="62">
        <v>240</v>
      </c>
      <c r="D140" s="64">
        <v>7402.8</v>
      </c>
      <c r="E140" s="64">
        <v>7402.8</v>
      </c>
      <c r="F140" s="63">
        <f t="shared" si="21"/>
        <v>100</v>
      </c>
    </row>
    <row r="141" spans="1:7" ht="28.5" x14ac:dyDescent="0.25">
      <c r="A141" s="86" t="s">
        <v>203</v>
      </c>
      <c r="B141" s="120">
        <v>8900000000</v>
      </c>
      <c r="C141" s="59"/>
      <c r="D141" s="85">
        <f t="shared" ref="D141:E144" si="23">D142</f>
        <v>75480</v>
      </c>
      <c r="E141" s="85">
        <f t="shared" si="23"/>
        <v>75480</v>
      </c>
      <c r="F141" s="60">
        <f t="shared" si="21"/>
        <v>100</v>
      </c>
    </row>
    <row r="142" spans="1:7" x14ac:dyDescent="0.25">
      <c r="A142" s="61" t="s">
        <v>71</v>
      </c>
      <c r="B142" s="119">
        <v>8900060000</v>
      </c>
      <c r="C142" s="62"/>
      <c r="D142" s="63">
        <f t="shared" si="23"/>
        <v>75480</v>
      </c>
      <c r="E142" s="63">
        <f t="shared" si="23"/>
        <v>75480</v>
      </c>
      <c r="F142" s="63">
        <f t="shared" si="21"/>
        <v>100</v>
      </c>
    </row>
    <row r="143" spans="1:7" x14ac:dyDescent="0.25">
      <c r="A143" s="61" t="s">
        <v>314</v>
      </c>
      <c r="B143" s="119" t="s">
        <v>26</v>
      </c>
      <c r="C143" s="62"/>
      <c r="D143" s="63">
        <f t="shared" si="23"/>
        <v>75480</v>
      </c>
      <c r="E143" s="63">
        <f t="shared" si="23"/>
        <v>75480</v>
      </c>
      <c r="F143" s="63">
        <f t="shared" si="21"/>
        <v>100</v>
      </c>
    </row>
    <row r="144" spans="1:7" ht="32.25" customHeight="1" x14ac:dyDescent="0.25">
      <c r="A144" s="61" t="s">
        <v>176</v>
      </c>
      <c r="B144" s="119" t="s">
        <v>26</v>
      </c>
      <c r="C144" s="62">
        <v>200</v>
      </c>
      <c r="D144" s="64">
        <f t="shared" si="23"/>
        <v>75480</v>
      </c>
      <c r="E144" s="64">
        <f t="shared" si="23"/>
        <v>75480</v>
      </c>
      <c r="F144" s="63">
        <f t="shared" si="21"/>
        <v>100</v>
      </c>
    </row>
    <row r="145" spans="1:7" ht="25.5" x14ac:dyDescent="0.25">
      <c r="A145" s="61" t="s">
        <v>177</v>
      </c>
      <c r="B145" s="119" t="s">
        <v>26</v>
      </c>
      <c r="C145" s="62">
        <v>240</v>
      </c>
      <c r="D145" s="64">
        <v>75480</v>
      </c>
      <c r="E145" s="64">
        <v>75480</v>
      </c>
      <c r="F145" s="63">
        <f t="shared" si="21"/>
        <v>100</v>
      </c>
    </row>
    <row r="146" spans="1:7" ht="28.5" x14ac:dyDescent="0.25">
      <c r="A146" s="86" t="s">
        <v>206</v>
      </c>
      <c r="B146" s="120">
        <v>9900000000</v>
      </c>
      <c r="C146" s="59"/>
      <c r="D146" s="60">
        <f>D147</f>
        <v>790200.00000000012</v>
      </c>
      <c r="E146" s="60">
        <f>E147</f>
        <v>790200</v>
      </c>
      <c r="F146" s="60">
        <f t="shared" ref="F146:F153" si="24">E146/D146*100</f>
        <v>99.999999999999986</v>
      </c>
    </row>
    <row r="147" spans="1:7" s="67" customFormat="1" x14ac:dyDescent="0.25">
      <c r="A147" s="61" t="s">
        <v>46</v>
      </c>
      <c r="B147" s="119"/>
      <c r="C147" s="62"/>
      <c r="D147" s="63">
        <f>D148</f>
        <v>790200.00000000012</v>
      </c>
      <c r="E147" s="63">
        <f>E148</f>
        <v>790200</v>
      </c>
      <c r="F147" s="63">
        <f t="shared" si="24"/>
        <v>99.999999999999986</v>
      </c>
      <c r="G147" s="148"/>
    </row>
    <row r="148" spans="1:7" ht="25.5" x14ac:dyDescent="0.25">
      <c r="A148" s="61" t="s">
        <v>282</v>
      </c>
      <c r="B148" s="119" t="s">
        <v>11</v>
      </c>
      <c r="C148" s="62"/>
      <c r="D148" s="63">
        <f>D149+D151</f>
        <v>790200.00000000012</v>
      </c>
      <c r="E148" s="63">
        <f>E149+E151</f>
        <v>790200</v>
      </c>
      <c r="F148" s="63">
        <f t="shared" si="24"/>
        <v>99.999999999999986</v>
      </c>
    </row>
    <row r="149" spans="1:7" ht="63.75" x14ac:dyDescent="0.25">
      <c r="A149" s="61" t="s">
        <v>174</v>
      </c>
      <c r="B149" s="119" t="s">
        <v>11</v>
      </c>
      <c r="C149" s="62">
        <v>100</v>
      </c>
      <c r="D149" s="63">
        <f>D150</f>
        <v>760082.84000000008</v>
      </c>
      <c r="E149" s="63">
        <f>E150</f>
        <v>760082.84</v>
      </c>
      <c r="F149" s="63">
        <f t="shared" si="24"/>
        <v>99.999999999999986</v>
      </c>
    </row>
    <row r="150" spans="1:7" ht="25.5" x14ac:dyDescent="0.25">
      <c r="A150" s="61" t="s">
        <v>175</v>
      </c>
      <c r="B150" s="119" t="s">
        <v>11</v>
      </c>
      <c r="C150" s="62">
        <v>120</v>
      </c>
      <c r="D150" s="63">
        <f>592667.02+167415.82</f>
        <v>760082.84000000008</v>
      </c>
      <c r="E150" s="63">
        <v>760082.84</v>
      </c>
      <c r="F150" s="63">
        <f t="shared" si="24"/>
        <v>99.999999999999986</v>
      </c>
    </row>
    <row r="151" spans="1:7" ht="25.5" x14ac:dyDescent="0.25">
      <c r="A151" s="61" t="s">
        <v>176</v>
      </c>
      <c r="B151" s="119" t="s">
        <v>11</v>
      </c>
      <c r="C151" s="62">
        <v>200</v>
      </c>
      <c r="D151" s="64">
        <f>D152</f>
        <v>30117.16</v>
      </c>
      <c r="E151" s="64">
        <f>E152</f>
        <v>30117.16</v>
      </c>
      <c r="F151" s="63">
        <f t="shared" si="24"/>
        <v>100</v>
      </c>
    </row>
    <row r="152" spans="1:7" ht="25.5" x14ac:dyDescent="0.25">
      <c r="A152" s="61" t="s">
        <v>177</v>
      </c>
      <c r="B152" s="119" t="s">
        <v>11</v>
      </c>
      <c r="C152" s="62">
        <v>240</v>
      </c>
      <c r="D152" s="64">
        <v>30117.16</v>
      </c>
      <c r="E152" s="64">
        <v>30117.16</v>
      </c>
      <c r="F152" s="63">
        <f t="shared" si="24"/>
        <v>100</v>
      </c>
    </row>
    <row r="153" spans="1:7" x14ac:dyDescent="0.25">
      <c r="A153" s="88" t="s">
        <v>207</v>
      </c>
      <c r="B153" s="121"/>
      <c r="C153" s="89"/>
      <c r="D153" s="90">
        <f>D146+D141+D135+D129+D125+D106+D93+D86+D82+D75+D64+D59+D35+D24+D19+D6+D103</f>
        <v>79569930.470000014</v>
      </c>
      <c r="E153" s="90">
        <f>E146+E141+E135+E129+E125+E106+E93+E86+E82+E75+E64+E59+E35+E24+E19+E6+E103</f>
        <v>79046069.320000008</v>
      </c>
      <c r="F153" s="63">
        <f t="shared" si="24"/>
        <v>99.341634274523443</v>
      </c>
    </row>
    <row r="156" spans="1:7" x14ac:dyDescent="0.25">
      <c r="D156" s="71"/>
      <c r="E156" s="71"/>
    </row>
    <row r="157" spans="1:7" x14ac:dyDescent="0.25">
      <c r="D157" s="71"/>
      <c r="E157" s="71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C1" sqref="C1:E1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54" customHeight="1" x14ac:dyDescent="0.25">
      <c r="A1" s="21"/>
      <c r="B1" s="21"/>
      <c r="C1" s="170" t="s">
        <v>466</v>
      </c>
      <c r="D1" s="170"/>
      <c r="E1" s="170"/>
      <c r="F1" s="3"/>
      <c r="G1" s="3"/>
      <c r="H1" s="3"/>
    </row>
    <row r="2" spans="1:8" ht="15.6" customHeight="1" x14ac:dyDescent="0.2">
      <c r="A2" s="169" t="s">
        <v>467</v>
      </c>
      <c r="B2" s="169"/>
      <c r="C2" s="169"/>
      <c r="D2" s="169"/>
      <c r="E2" s="169"/>
    </row>
    <row r="3" spans="1:8" ht="15.75" x14ac:dyDescent="0.25">
      <c r="A3" s="32"/>
      <c r="B3" s="32"/>
      <c r="C3" s="22"/>
      <c r="D3" s="22" t="s">
        <v>92</v>
      </c>
    </row>
    <row r="4" spans="1:8" ht="31.5" x14ac:dyDescent="0.25">
      <c r="A4" s="93" t="s">
        <v>93</v>
      </c>
      <c r="B4" s="93" t="s">
        <v>94</v>
      </c>
      <c r="C4" s="93" t="s">
        <v>95</v>
      </c>
      <c r="D4" s="93" t="s">
        <v>170</v>
      </c>
      <c r="E4" s="33" t="s">
        <v>172</v>
      </c>
    </row>
    <row r="5" spans="1:8" ht="15.75" x14ac:dyDescent="0.25">
      <c r="A5" s="33"/>
      <c r="B5" s="34" t="s">
        <v>96</v>
      </c>
      <c r="C5" s="35">
        <f>C6+C11+C14+C19</f>
        <v>35560024.43</v>
      </c>
      <c r="D5" s="35">
        <f>D6+D11+D14+D19</f>
        <v>35536163.280000001</v>
      </c>
      <c r="E5" s="92">
        <f>D5/C5*100</f>
        <v>99.932898949361046</v>
      </c>
    </row>
    <row r="6" spans="1:8" ht="15.75" x14ac:dyDescent="0.25">
      <c r="A6" s="37" t="s">
        <v>97</v>
      </c>
      <c r="B6" s="38" t="s">
        <v>98</v>
      </c>
      <c r="C6" s="35">
        <f>C8+C9+C10</f>
        <v>13553512</v>
      </c>
      <c r="D6" s="35">
        <f>D8+D9+D10</f>
        <v>13551077.050000001</v>
      </c>
      <c r="E6" s="92">
        <f t="shared" ref="E6:E22" si="0">D6/C6*100</f>
        <v>99.982034545732503</v>
      </c>
    </row>
    <row r="7" spans="1:8" ht="15.75" x14ac:dyDescent="0.25">
      <c r="A7" s="39"/>
      <c r="B7" s="40" t="s">
        <v>99</v>
      </c>
      <c r="C7" s="41"/>
      <c r="D7" s="41"/>
      <c r="E7" s="91"/>
    </row>
    <row r="8" spans="1:8" ht="15.75" x14ac:dyDescent="0.25">
      <c r="A8" s="39" t="s">
        <v>100</v>
      </c>
      <c r="B8" s="40" t="s">
        <v>101</v>
      </c>
      <c r="C8" s="41">
        <v>12494176</v>
      </c>
      <c r="D8" s="41">
        <v>12494176</v>
      </c>
      <c r="E8" s="91">
        <f t="shared" si="0"/>
        <v>100</v>
      </c>
    </row>
    <row r="9" spans="1:8" ht="30" customHeight="1" x14ac:dyDescent="0.25">
      <c r="A9" s="39" t="s">
        <v>107</v>
      </c>
      <c r="B9" s="40" t="s">
        <v>263</v>
      </c>
      <c r="C9" s="41">
        <v>609336</v>
      </c>
      <c r="D9" s="41">
        <v>606901.05000000005</v>
      </c>
      <c r="E9" s="91">
        <f t="shared" si="0"/>
        <v>99.600392886683224</v>
      </c>
    </row>
    <row r="10" spans="1:8" ht="30" customHeight="1" x14ac:dyDescent="0.25">
      <c r="A10" s="39" t="s">
        <v>110</v>
      </c>
      <c r="B10" s="40" t="s">
        <v>327</v>
      </c>
      <c r="C10" s="41">
        <v>450000</v>
      </c>
      <c r="D10" s="41">
        <v>450000</v>
      </c>
      <c r="E10" s="91">
        <f t="shared" si="0"/>
        <v>100</v>
      </c>
    </row>
    <row r="11" spans="1:8" ht="15.75" x14ac:dyDescent="0.25">
      <c r="A11" s="37" t="s">
        <v>102</v>
      </c>
      <c r="B11" s="38" t="s">
        <v>103</v>
      </c>
      <c r="C11" s="35">
        <f>C13</f>
        <v>790200</v>
      </c>
      <c r="D11" s="35">
        <f>D13</f>
        <v>790200</v>
      </c>
      <c r="E11" s="92">
        <f t="shared" si="0"/>
        <v>100</v>
      </c>
    </row>
    <row r="12" spans="1:8" ht="15.75" x14ac:dyDescent="0.25">
      <c r="A12" s="39"/>
      <c r="B12" s="40" t="s">
        <v>99</v>
      </c>
      <c r="C12" s="41"/>
      <c r="D12" s="41"/>
      <c r="E12" s="91"/>
    </row>
    <row r="13" spans="1:8" ht="31.5" x14ac:dyDescent="0.25">
      <c r="A13" s="39" t="s">
        <v>100</v>
      </c>
      <c r="B13" s="42" t="s">
        <v>104</v>
      </c>
      <c r="C13" s="41">
        <v>790200</v>
      </c>
      <c r="D13" s="41">
        <v>790200</v>
      </c>
      <c r="E13" s="91">
        <f t="shared" si="0"/>
        <v>100</v>
      </c>
    </row>
    <row r="14" spans="1:8" ht="31.5" x14ac:dyDescent="0.25">
      <c r="A14" s="43" t="s">
        <v>105</v>
      </c>
      <c r="B14" s="44" t="s">
        <v>106</v>
      </c>
      <c r="C14" s="35">
        <f>C15+C16+C17+C18</f>
        <v>10200312.43</v>
      </c>
      <c r="D14" s="35">
        <f>D15+D16+D17+D18</f>
        <v>10178886.23</v>
      </c>
      <c r="E14" s="92">
        <f t="shared" si="0"/>
        <v>99.789945649733397</v>
      </c>
    </row>
    <row r="15" spans="1:8" ht="15.75" x14ac:dyDescent="0.25">
      <c r="A15" s="20" t="s">
        <v>100</v>
      </c>
      <c r="B15" s="109" t="s">
        <v>264</v>
      </c>
      <c r="C15" s="41">
        <v>6996667.9400000004</v>
      </c>
      <c r="D15" s="41">
        <v>6996667.9400000004</v>
      </c>
      <c r="E15" s="91">
        <f t="shared" si="0"/>
        <v>100</v>
      </c>
    </row>
    <row r="16" spans="1:8" ht="34.9" customHeight="1" x14ac:dyDescent="0.25">
      <c r="A16" s="20" t="s">
        <v>107</v>
      </c>
      <c r="B16" s="123" t="s">
        <v>168</v>
      </c>
      <c r="C16" s="41">
        <v>2008501.99</v>
      </c>
      <c r="D16" s="41">
        <v>2008501.99</v>
      </c>
      <c r="E16" s="91">
        <f t="shared" si="0"/>
        <v>100</v>
      </c>
    </row>
    <row r="17" spans="1:5" ht="29.45" customHeight="1" x14ac:dyDescent="0.25">
      <c r="A17" s="20" t="s">
        <v>110</v>
      </c>
      <c r="B17" s="123" t="s">
        <v>329</v>
      </c>
      <c r="C17" s="41">
        <v>195142.5</v>
      </c>
      <c r="D17" s="41">
        <v>195142.5</v>
      </c>
      <c r="E17" s="91">
        <f t="shared" si="0"/>
        <v>100</v>
      </c>
    </row>
    <row r="18" spans="1:5" ht="29.45" customHeight="1" x14ac:dyDescent="0.25">
      <c r="A18" s="20" t="s">
        <v>154</v>
      </c>
      <c r="B18" s="109" t="s">
        <v>331</v>
      </c>
      <c r="C18" s="41">
        <v>1000000</v>
      </c>
      <c r="D18" s="41">
        <v>978573.8</v>
      </c>
      <c r="E18" s="91">
        <f t="shared" si="0"/>
        <v>97.857380000000006</v>
      </c>
    </row>
    <row r="19" spans="1:5" ht="15.75" x14ac:dyDescent="0.25">
      <c r="A19" s="43" t="s">
        <v>108</v>
      </c>
      <c r="B19" s="45" t="s">
        <v>109</v>
      </c>
      <c r="C19" s="35">
        <f>C20+C21+C22</f>
        <v>11016000</v>
      </c>
      <c r="D19" s="35">
        <f>D20+D21+D22</f>
        <v>11016000</v>
      </c>
      <c r="E19" s="92">
        <f t="shared" si="0"/>
        <v>100</v>
      </c>
    </row>
    <row r="20" spans="1:5" ht="47.25" x14ac:dyDescent="0.25">
      <c r="A20" s="20" t="s">
        <v>100</v>
      </c>
      <c r="B20" s="42" t="s">
        <v>149</v>
      </c>
      <c r="C20" s="41">
        <v>1672750</v>
      </c>
      <c r="D20" s="41">
        <v>1672750</v>
      </c>
      <c r="E20" s="91">
        <f t="shared" si="0"/>
        <v>100</v>
      </c>
    </row>
    <row r="21" spans="1:5" ht="30" x14ac:dyDescent="0.25">
      <c r="A21" s="20" t="s">
        <v>107</v>
      </c>
      <c r="B21" s="109" t="s">
        <v>333</v>
      </c>
      <c r="C21" s="41">
        <v>1000000</v>
      </c>
      <c r="D21" s="41">
        <v>1000000</v>
      </c>
      <c r="E21" s="91">
        <f t="shared" si="0"/>
        <v>100</v>
      </c>
    </row>
    <row r="22" spans="1:5" ht="30" x14ac:dyDescent="0.25">
      <c r="A22" s="20" t="s">
        <v>110</v>
      </c>
      <c r="B22" s="109" t="s">
        <v>267</v>
      </c>
      <c r="C22" s="41">
        <v>8343250</v>
      </c>
      <c r="D22" s="41">
        <v>8343250</v>
      </c>
      <c r="E22" s="91">
        <f t="shared" si="0"/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4" sqref="E4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54.6" customHeight="1" x14ac:dyDescent="0.25">
      <c r="C1" s="170" t="s">
        <v>469</v>
      </c>
      <c r="D1" s="170"/>
      <c r="E1" s="170"/>
    </row>
    <row r="2" spans="1:5" s="4" customFormat="1" ht="33.6" customHeight="1" x14ac:dyDescent="0.2">
      <c r="A2" s="171" t="s">
        <v>468</v>
      </c>
      <c r="B2" s="171"/>
      <c r="C2" s="171"/>
      <c r="D2" s="171"/>
      <c r="E2" s="171"/>
    </row>
    <row r="3" spans="1:5" s="4" customFormat="1" ht="15.75" x14ac:dyDescent="0.2">
      <c r="A3" s="32"/>
      <c r="B3" s="32"/>
      <c r="C3" s="47" t="s">
        <v>111</v>
      </c>
    </row>
    <row r="4" spans="1:5" s="4" customFormat="1" ht="31.5" x14ac:dyDescent="0.2">
      <c r="A4" s="98" t="s">
        <v>93</v>
      </c>
      <c r="B4" s="99" t="s">
        <v>94</v>
      </c>
      <c r="C4" s="93" t="s">
        <v>95</v>
      </c>
      <c r="D4" s="93" t="s">
        <v>170</v>
      </c>
      <c r="E4" s="93" t="s">
        <v>172</v>
      </c>
    </row>
    <row r="5" spans="1:5" s="4" customFormat="1" ht="15.75" x14ac:dyDescent="0.25">
      <c r="A5" s="48"/>
      <c r="B5" s="94" t="s">
        <v>96</v>
      </c>
      <c r="C5" s="35">
        <f>C6</f>
        <v>183960.56</v>
      </c>
      <c r="D5" s="35">
        <f>D6</f>
        <v>183960.56</v>
      </c>
      <c r="E5" s="100">
        <f>D5/C5*100</f>
        <v>100</v>
      </c>
    </row>
    <row r="6" spans="1:5" s="4" customFormat="1" ht="15.75" x14ac:dyDescent="0.25">
      <c r="A6" s="52" t="s">
        <v>97</v>
      </c>
      <c r="B6" s="95" t="s">
        <v>109</v>
      </c>
      <c r="C6" s="35">
        <f>C8+C9</f>
        <v>183960.56</v>
      </c>
      <c r="D6" s="35">
        <f>D8+D9</f>
        <v>183960.56</v>
      </c>
      <c r="E6" s="100">
        <f t="shared" ref="E6:E9" si="0">D6/C6*100</f>
        <v>100</v>
      </c>
    </row>
    <row r="7" spans="1:5" s="4" customFormat="1" ht="15.75" x14ac:dyDescent="0.25">
      <c r="A7" s="53"/>
      <c r="B7" s="96" t="s">
        <v>99</v>
      </c>
      <c r="C7" s="35"/>
      <c r="D7" s="55"/>
      <c r="E7" s="100"/>
    </row>
    <row r="8" spans="1:5" s="4" customFormat="1" ht="97.5" customHeight="1" x14ac:dyDescent="0.25">
      <c r="A8" s="53" t="s">
        <v>100</v>
      </c>
      <c r="B8" s="97" t="s">
        <v>150</v>
      </c>
      <c r="C8" s="41">
        <v>100248.56</v>
      </c>
      <c r="D8" s="41">
        <v>100248.56</v>
      </c>
      <c r="E8" s="100">
        <f t="shared" si="0"/>
        <v>100</v>
      </c>
    </row>
    <row r="9" spans="1:5" s="4" customFormat="1" ht="47.25" x14ac:dyDescent="0.25">
      <c r="A9" s="54" t="s">
        <v>107</v>
      </c>
      <c r="B9" s="97" t="s">
        <v>155</v>
      </c>
      <c r="C9" s="41">
        <v>83712</v>
      </c>
      <c r="D9" s="41">
        <v>83712</v>
      </c>
      <c r="E9" s="100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D1" sqref="D1:E1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56.45" customHeight="1" x14ac:dyDescent="0.25">
      <c r="D1" s="170" t="s">
        <v>470</v>
      </c>
      <c r="E1" s="170"/>
    </row>
    <row r="2" spans="1:6" ht="25.15" customHeight="1" x14ac:dyDescent="0.25">
      <c r="A2" s="172" t="s">
        <v>471</v>
      </c>
      <c r="B2" s="173"/>
      <c r="C2" s="173"/>
      <c r="D2" s="173"/>
      <c r="E2" s="173"/>
    </row>
    <row r="3" spans="1:6" x14ac:dyDescent="0.25">
      <c r="A3" s="23"/>
      <c r="B3" s="23"/>
      <c r="C3" s="23"/>
      <c r="D3" s="23"/>
      <c r="E3" s="23"/>
    </row>
    <row r="4" spans="1:6" x14ac:dyDescent="0.25">
      <c r="A4" s="174" t="s">
        <v>0</v>
      </c>
      <c r="B4" s="176" t="s">
        <v>72</v>
      </c>
      <c r="C4" s="176" t="s">
        <v>73</v>
      </c>
      <c r="D4" s="176" t="s">
        <v>210</v>
      </c>
      <c r="E4" s="176" t="s">
        <v>74</v>
      </c>
    </row>
    <row r="5" spans="1:6" ht="22.9" customHeight="1" x14ac:dyDescent="0.25">
      <c r="A5" s="175"/>
      <c r="B5" s="177"/>
      <c r="C5" s="177"/>
      <c r="D5" s="177"/>
      <c r="E5" s="177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75</v>
      </c>
      <c r="B7" s="27" t="s">
        <v>76</v>
      </c>
      <c r="C7" s="27" t="s">
        <v>77</v>
      </c>
      <c r="D7" s="28">
        <f>D10</f>
        <v>-13822891.620000005</v>
      </c>
      <c r="E7" s="28">
        <f>E10</f>
        <v>-15241318.310000002</v>
      </c>
    </row>
    <row r="8" spans="1:6" ht="38.25" x14ac:dyDescent="0.25">
      <c r="A8" s="26" t="s">
        <v>78</v>
      </c>
      <c r="B8" s="27" t="s">
        <v>79</v>
      </c>
      <c r="C8" s="27" t="s">
        <v>77</v>
      </c>
      <c r="D8" s="28">
        <v>0</v>
      </c>
      <c r="E8" s="28">
        <v>0</v>
      </c>
    </row>
    <row r="9" spans="1:6" ht="25.5" x14ac:dyDescent="0.25">
      <c r="A9" s="26" t="s">
        <v>80</v>
      </c>
      <c r="B9" s="27" t="s">
        <v>81</v>
      </c>
      <c r="C9" s="27" t="s">
        <v>77</v>
      </c>
      <c r="D9" s="28">
        <v>0</v>
      </c>
      <c r="E9" s="28">
        <v>0</v>
      </c>
    </row>
    <row r="10" spans="1:6" ht="15.75" x14ac:dyDescent="0.25">
      <c r="A10" s="26" t="s">
        <v>82</v>
      </c>
      <c r="B10" s="27" t="s">
        <v>83</v>
      </c>
      <c r="C10" s="27"/>
      <c r="D10" s="28">
        <f>D11+D13</f>
        <v>-13822891.620000005</v>
      </c>
      <c r="E10" s="28">
        <f>E11+E13</f>
        <v>-15241318.310000002</v>
      </c>
      <c r="F10" s="101"/>
    </row>
    <row r="11" spans="1:6" ht="15.75" x14ac:dyDescent="0.25">
      <c r="A11" s="26" t="s">
        <v>84</v>
      </c>
      <c r="B11" s="27" t="s">
        <v>85</v>
      </c>
      <c r="C11" s="27"/>
      <c r="D11" s="28">
        <f>D12</f>
        <v>-93392822.090000004</v>
      </c>
      <c r="E11" s="28">
        <f>E12</f>
        <v>-94287387.629999995</v>
      </c>
    </row>
    <row r="12" spans="1:6" ht="25.5" x14ac:dyDescent="0.25">
      <c r="A12" s="29" t="s">
        <v>86</v>
      </c>
      <c r="B12" s="30" t="s">
        <v>85</v>
      </c>
      <c r="C12" s="30" t="s">
        <v>87</v>
      </c>
      <c r="D12" s="31">
        <v>-93392822.090000004</v>
      </c>
      <c r="E12" s="31">
        <v>-94287387.629999995</v>
      </c>
    </row>
    <row r="13" spans="1:6" ht="15.75" x14ac:dyDescent="0.25">
      <c r="A13" s="26" t="s">
        <v>88</v>
      </c>
      <c r="B13" s="27" t="s">
        <v>89</v>
      </c>
      <c r="C13" s="27"/>
      <c r="D13" s="28">
        <f>D14</f>
        <v>79569930.469999999</v>
      </c>
      <c r="E13" s="28">
        <f>E14</f>
        <v>79046069.319999993</v>
      </c>
    </row>
    <row r="14" spans="1:6" ht="25.5" x14ac:dyDescent="0.25">
      <c r="A14" s="29" t="s">
        <v>90</v>
      </c>
      <c r="B14" s="30" t="s">
        <v>89</v>
      </c>
      <c r="C14" s="30" t="s">
        <v>91</v>
      </c>
      <c r="D14" s="31">
        <v>79569930.469999999</v>
      </c>
      <c r="E14" s="31">
        <v>79046069.319999993</v>
      </c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M16" sqref="M16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53.25" customHeight="1" x14ac:dyDescent="0.3">
      <c r="A1" s="2"/>
      <c r="B1" s="2"/>
      <c r="C1" s="2"/>
      <c r="D1" s="2"/>
      <c r="E1" s="2"/>
      <c r="F1" s="2"/>
      <c r="G1" s="170" t="s">
        <v>472</v>
      </c>
      <c r="H1" s="170"/>
      <c r="I1" s="170"/>
    </row>
    <row r="2" spans="1:10" ht="41.45" customHeight="1" x14ac:dyDescent="0.2">
      <c r="A2" s="178" t="s">
        <v>473</v>
      </c>
      <c r="B2" s="178"/>
      <c r="C2" s="178"/>
      <c r="D2" s="178"/>
      <c r="E2" s="178"/>
      <c r="F2" s="178"/>
      <c r="G2" s="178"/>
      <c r="H2" s="178"/>
      <c r="I2" s="178"/>
    </row>
    <row r="3" spans="1:10" ht="16.5" x14ac:dyDescent="0.25">
      <c r="A3" s="5"/>
      <c r="B3" s="6"/>
      <c r="C3" s="7"/>
      <c r="D3" s="7"/>
      <c r="E3" s="7"/>
      <c r="F3" s="7"/>
      <c r="G3" s="57"/>
      <c r="I3" s="57" t="s">
        <v>171</v>
      </c>
    </row>
    <row r="4" spans="1:10" ht="58.5" x14ac:dyDescent="0.25">
      <c r="A4" s="8" t="s">
        <v>29</v>
      </c>
      <c r="B4" s="8" t="s">
        <v>30</v>
      </c>
      <c r="C4" s="181" t="s">
        <v>31</v>
      </c>
      <c r="D4" s="182"/>
      <c r="E4" s="182"/>
      <c r="F4" s="183"/>
      <c r="G4" s="93" t="s">
        <v>95</v>
      </c>
      <c r="H4" s="93" t="s">
        <v>170</v>
      </c>
      <c r="I4" s="20" t="s">
        <v>172</v>
      </c>
    </row>
    <row r="5" spans="1:10" ht="12.75" x14ac:dyDescent="0.2">
      <c r="A5" s="9" t="s">
        <v>32</v>
      </c>
      <c r="B5" s="9" t="s">
        <v>33</v>
      </c>
      <c r="C5" s="184" t="s">
        <v>34</v>
      </c>
      <c r="D5" s="185"/>
      <c r="E5" s="185"/>
      <c r="F5" s="186"/>
      <c r="G5" s="10">
        <v>4</v>
      </c>
      <c r="H5" s="10">
        <v>5</v>
      </c>
      <c r="I5" s="10">
        <v>6</v>
      </c>
    </row>
    <row r="6" spans="1:10" ht="16.5" x14ac:dyDescent="0.2">
      <c r="A6" s="187" t="s">
        <v>35</v>
      </c>
      <c r="B6" s="187"/>
      <c r="C6" s="187"/>
      <c r="D6" s="187"/>
      <c r="E6" s="187"/>
      <c r="F6" s="187"/>
      <c r="G6" s="51">
        <f>G7+G12+G14+G17+G20+G24+G26+G28+G32+G34</f>
        <v>79569930.469999999</v>
      </c>
      <c r="H6" s="51">
        <f>H7+H12+H14+H17+H20+H24+H26+H28+H32+H34</f>
        <v>79046069.320000008</v>
      </c>
      <c r="I6" s="91">
        <f>H6/G6*100</f>
        <v>99.341634274523457</v>
      </c>
      <c r="J6" s="36"/>
    </row>
    <row r="7" spans="1:10" x14ac:dyDescent="0.2">
      <c r="A7" s="11" t="s">
        <v>36</v>
      </c>
      <c r="B7" s="188" t="s">
        <v>37</v>
      </c>
      <c r="C7" s="189"/>
      <c r="D7" s="189"/>
      <c r="E7" s="189"/>
      <c r="F7" s="189"/>
      <c r="G7" s="12">
        <f>G8+G9+G11+G10</f>
        <v>18721595.890000001</v>
      </c>
      <c r="H7" s="12">
        <f>H8+H9+H11+H10</f>
        <v>18719160.940000001</v>
      </c>
      <c r="I7" s="91">
        <f t="shared" ref="I7:I36" si="0">H7/G7*100</f>
        <v>99.986993897238747</v>
      </c>
    </row>
    <row r="8" spans="1:10" x14ac:dyDescent="0.2">
      <c r="A8" s="11" t="s">
        <v>36</v>
      </c>
      <c r="B8" s="13" t="s">
        <v>38</v>
      </c>
      <c r="C8" s="179" t="s">
        <v>39</v>
      </c>
      <c r="D8" s="180"/>
      <c r="E8" s="180"/>
      <c r="F8" s="180"/>
      <c r="G8" s="14">
        <v>88126.8</v>
      </c>
      <c r="H8" s="14">
        <v>88126.8</v>
      </c>
      <c r="I8" s="91">
        <f t="shared" si="0"/>
        <v>100</v>
      </c>
    </row>
    <row r="9" spans="1:10" x14ac:dyDescent="0.2">
      <c r="A9" s="11" t="s">
        <v>36</v>
      </c>
      <c r="B9" s="13" t="s">
        <v>40</v>
      </c>
      <c r="C9" s="179" t="s">
        <v>41</v>
      </c>
      <c r="D9" s="180"/>
      <c r="E9" s="180"/>
      <c r="F9" s="180"/>
      <c r="G9" s="14">
        <v>13489701.960000001</v>
      </c>
      <c r="H9" s="14">
        <v>13489701.960000001</v>
      </c>
      <c r="I9" s="91">
        <f t="shared" si="0"/>
        <v>100</v>
      </c>
    </row>
    <row r="10" spans="1:10" ht="15" customHeight="1" x14ac:dyDescent="0.2">
      <c r="A10" s="11" t="s">
        <v>36</v>
      </c>
      <c r="B10" s="13" t="s">
        <v>113</v>
      </c>
      <c r="C10" s="190" t="s">
        <v>277</v>
      </c>
      <c r="D10" s="191"/>
      <c r="E10" s="191"/>
      <c r="F10" s="192"/>
      <c r="G10" s="14">
        <v>38250</v>
      </c>
      <c r="H10" s="14">
        <v>38250</v>
      </c>
      <c r="I10" s="91">
        <f t="shared" si="0"/>
        <v>100</v>
      </c>
    </row>
    <row r="11" spans="1:10" x14ac:dyDescent="0.2">
      <c r="A11" s="11" t="s">
        <v>36</v>
      </c>
      <c r="B11" s="13" t="s">
        <v>42</v>
      </c>
      <c r="C11" s="179" t="s">
        <v>43</v>
      </c>
      <c r="D11" s="180"/>
      <c r="E11" s="180"/>
      <c r="F11" s="180"/>
      <c r="G11" s="14">
        <v>5105517.13</v>
      </c>
      <c r="H11" s="14">
        <v>5103082.18</v>
      </c>
      <c r="I11" s="91">
        <f t="shared" si="0"/>
        <v>99.952307475658202</v>
      </c>
    </row>
    <row r="12" spans="1:10" x14ac:dyDescent="0.2">
      <c r="A12" s="11" t="s">
        <v>44</v>
      </c>
      <c r="B12" s="188" t="s">
        <v>45</v>
      </c>
      <c r="C12" s="189"/>
      <c r="D12" s="189"/>
      <c r="E12" s="189"/>
      <c r="F12" s="189"/>
      <c r="G12" s="12">
        <f>G13</f>
        <v>790200</v>
      </c>
      <c r="H12" s="12">
        <f>H13</f>
        <v>790200</v>
      </c>
      <c r="I12" s="91">
        <f t="shared" si="0"/>
        <v>100</v>
      </c>
    </row>
    <row r="13" spans="1:10" x14ac:dyDescent="0.2">
      <c r="A13" s="11" t="s">
        <v>44</v>
      </c>
      <c r="B13" s="13" t="s">
        <v>38</v>
      </c>
      <c r="C13" s="190" t="s">
        <v>46</v>
      </c>
      <c r="D13" s="191"/>
      <c r="E13" s="191"/>
      <c r="F13" s="192"/>
      <c r="G13" s="14">
        <v>790200</v>
      </c>
      <c r="H13" s="14">
        <v>790200</v>
      </c>
      <c r="I13" s="91">
        <f t="shared" si="0"/>
        <v>100</v>
      </c>
    </row>
    <row r="14" spans="1:10" x14ac:dyDescent="0.2">
      <c r="A14" s="11"/>
      <c r="B14" s="188" t="s">
        <v>47</v>
      </c>
      <c r="C14" s="189"/>
      <c r="D14" s="189"/>
      <c r="E14" s="189"/>
      <c r="F14" s="189"/>
      <c r="G14" s="12">
        <f>G16+G15</f>
        <v>574700</v>
      </c>
      <c r="H14" s="12">
        <f>H16+H15</f>
        <v>574700</v>
      </c>
      <c r="I14" s="91">
        <f t="shared" si="0"/>
        <v>100</v>
      </c>
    </row>
    <row r="15" spans="1:10" ht="33.75" customHeight="1" x14ac:dyDescent="0.2">
      <c r="A15" s="11" t="s">
        <v>38</v>
      </c>
      <c r="B15" s="13" t="s">
        <v>48</v>
      </c>
      <c r="C15" s="195" t="s">
        <v>299</v>
      </c>
      <c r="D15" s="196"/>
      <c r="E15" s="196"/>
      <c r="F15" s="197"/>
      <c r="G15" s="14">
        <v>5800</v>
      </c>
      <c r="H15" s="14">
        <v>5800</v>
      </c>
      <c r="I15" s="91">
        <f t="shared" si="0"/>
        <v>100</v>
      </c>
    </row>
    <row r="16" spans="1:10" x14ac:dyDescent="0.2">
      <c r="A16" s="11" t="s">
        <v>38</v>
      </c>
      <c r="B16" s="13" t="s">
        <v>49</v>
      </c>
      <c r="C16" s="190" t="s">
        <v>50</v>
      </c>
      <c r="D16" s="191"/>
      <c r="E16" s="191"/>
      <c r="F16" s="192"/>
      <c r="G16" s="14">
        <v>568900</v>
      </c>
      <c r="H16" s="14">
        <v>568900</v>
      </c>
      <c r="I16" s="91">
        <f t="shared" si="0"/>
        <v>100</v>
      </c>
    </row>
    <row r="17" spans="1:9" x14ac:dyDescent="0.2">
      <c r="A17" s="11" t="s">
        <v>40</v>
      </c>
      <c r="B17" s="188" t="s">
        <v>51</v>
      </c>
      <c r="C17" s="188"/>
      <c r="D17" s="188"/>
      <c r="E17" s="188"/>
      <c r="F17" s="188"/>
      <c r="G17" s="15">
        <f>G18+G19</f>
        <v>6137741.2200000007</v>
      </c>
      <c r="H17" s="15">
        <f>H18+H19</f>
        <v>6137741.2200000007</v>
      </c>
      <c r="I17" s="91">
        <f t="shared" si="0"/>
        <v>100</v>
      </c>
    </row>
    <row r="18" spans="1:9" x14ac:dyDescent="0.2">
      <c r="A18" s="11" t="s">
        <v>40</v>
      </c>
      <c r="B18" s="16" t="s">
        <v>48</v>
      </c>
      <c r="C18" s="193" t="s">
        <v>52</v>
      </c>
      <c r="D18" s="194"/>
      <c r="E18" s="194"/>
      <c r="F18" s="194"/>
      <c r="G18" s="17">
        <v>5874115.7800000003</v>
      </c>
      <c r="H18" s="17">
        <v>5874115.7800000003</v>
      </c>
      <c r="I18" s="91">
        <f t="shared" si="0"/>
        <v>100</v>
      </c>
    </row>
    <row r="19" spans="1:9" x14ac:dyDescent="0.2">
      <c r="A19" s="18" t="s">
        <v>40</v>
      </c>
      <c r="B19" s="16" t="s">
        <v>14</v>
      </c>
      <c r="C19" s="193" t="s">
        <v>53</v>
      </c>
      <c r="D19" s="194"/>
      <c r="E19" s="194"/>
      <c r="F19" s="194"/>
      <c r="G19" s="17">
        <v>263625.44</v>
      </c>
      <c r="H19" s="17">
        <v>263625.44</v>
      </c>
      <c r="I19" s="91">
        <f t="shared" si="0"/>
        <v>100</v>
      </c>
    </row>
    <row r="20" spans="1:9" x14ac:dyDescent="0.2">
      <c r="A20" s="11" t="s">
        <v>54</v>
      </c>
      <c r="B20" s="188" t="s">
        <v>55</v>
      </c>
      <c r="C20" s="189"/>
      <c r="D20" s="189"/>
      <c r="E20" s="189"/>
      <c r="F20" s="189"/>
      <c r="G20" s="15">
        <f>G23+G22+G21</f>
        <v>26729775.539999999</v>
      </c>
      <c r="H20" s="15">
        <f>H23+H22+H21</f>
        <v>26229775.539999999</v>
      </c>
      <c r="I20" s="91">
        <f t="shared" si="0"/>
        <v>98.129426866111274</v>
      </c>
    </row>
    <row r="21" spans="1:9" x14ac:dyDescent="0.2">
      <c r="A21" s="11" t="s">
        <v>54</v>
      </c>
      <c r="B21" s="13" t="s">
        <v>36</v>
      </c>
      <c r="C21" s="179" t="s">
        <v>56</v>
      </c>
      <c r="D21" s="180"/>
      <c r="E21" s="180"/>
      <c r="F21" s="180"/>
      <c r="G21" s="17">
        <v>404683.02</v>
      </c>
      <c r="H21" s="17">
        <v>404683.02</v>
      </c>
      <c r="I21" s="91">
        <f t="shared" si="0"/>
        <v>100</v>
      </c>
    </row>
    <row r="22" spans="1:9" x14ac:dyDescent="0.2">
      <c r="A22" s="11" t="s">
        <v>54</v>
      </c>
      <c r="B22" s="13" t="s">
        <v>44</v>
      </c>
      <c r="C22" s="179" t="s">
        <v>57</v>
      </c>
      <c r="D22" s="180"/>
      <c r="E22" s="180"/>
      <c r="F22" s="180"/>
      <c r="G22" s="17">
        <v>8305000</v>
      </c>
      <c r="H22" s="17">
        <v>8305000</v>
      </c>
      <c r="I22" s="91">
        <f t="shared" si="0"/>
        <v>100</v>
      </c>
    </row>
    <row r="23" spans="1:9" x14ac:dyDescent="0.2">
      <c r="A23" s="11" t="s">
        <v>54</v>
      </c>
      <c r="B23" s="13" t="s">
        <v>38</v>
      </c>
      <c r="C23" s="179" t="s">
        <v>58</v>
      </c>
      <c r="D23" s="180"/>
      <c r="E23" s="180"/>
      <c r="F23" s="180"/>
      <c r="G23" s="19">
        <v>18020092.52</v>
      </c>
      <c r="H23" s="19">
        <v>17520092.52</v>
      </c>
      <c r="I23" s="91">
        <f t="shared" si="0"/>
        <v>97.225319462455246</v>
      </c>
    </row>
    <row r="24" spans="1:9" x14ac:dyDescent="0.2">
      <c r="A24" s="11" t="s">
        <v>113</v>
      </c>
      <c r="B24" s="188" t="s">
        <v>114</v>
      </c>
      <c r="C24" s="189"/>
      <c r="D24" s="189"/>
      <c r="E24" s="189"/>
      <c r="F24" s="189"/>
      <c r="G24" s="50">
        <f>G25</f>
        <v>11200</v>
      </c>
      <c r="H24" s="50">
        <f>H25</f>
        <v>11200</v>
      </c>
      <c r="I24" s="91">
        <f t="shared" si="0"/>
        <v>100</v>
      </c>
    </row>
    <row r="25" spans="1:9" ht="15.6" customHeight="1" x14ac:dyDescent="0.2">
      <c r="A25" s="11" t="s">
        <v>113</v>
      </c>
      <c r="B25" s="13" t="s">
        <v>54</v>
      </c>
      <c r="C25" s="4" t="s">
        <v>112</v>
      </c>
      <c r="D25" s="49"/>
      <c r="E25" s="49"/>
      <c r="F25" s="49"/>
      <c r="G25" s="19">
        <v>11200</v>
      </c>
      <c r="H25" s="19">
        <v>11200</v>
      </c>
      <c r="I25" s="91">
        <f t="shared" si="0"/>
        <v>100</v>
      </c>
    </row>
    <row r="26" spans="1:9" x14ac:dyDescent="0.2">
      <c r="A26" s="11" t="s">
        <v>59</v>
      </c>
      <c r="B26" s="188" t="s">
        <v>60</v>
      </c>
      <c r="C26" s="189"/>
      <c r="D26" s="189"/>
      <c r="E26" s="189"/>
      <c r="F26" s="189"/>
      <c r="G26" s="12">
        <f>G27</f>
        <v>18547504.329999998</v>
      </c>
      <c r="H26" s="12">
        <f>H27</f>
        <v>18547504.329999998</v>
      </c>
      <c r="I26" s="91">
        <f t="shared" si="0"/>
        <v>100</v>
      </c>
    </row>
    <row r="27" spans="1:9" x14ac:dyDescent="0.2">
      <c r="A27" s="11" t="s">
        <v>59</v>
      </c>
      <c r="B27" s="13" t="s">
        <v>36</v>
      </c>
      <c r="C27" s="179" t="s">
        <v>61</v>
      </c>
      <c r="D27" s="180"/>
      <c r="E27" s="180"/>
      <c r="F27" s="180"/>
      <c r="G27" s="14">
        <v>18547504.329999998</v>
      </c>
      <c r="H27" s="14">
        <v>18547504.329999998</v>
      </c>
      <c r="I27" s="91">
        <f t="shared" si="0"/>
        <v>100</v>
      </c>
    </row>
    <row r="28" spans="1:9" x14ac:dyDescent="0.2">
      <c r="A28" s="11" t="s">
        <v>62</v>
      </c>
      <c r="B28" s="188" t="s">
        <v>63</v>
      </c>
      <c r="C28" s="189"/>
      <c r="D28" s="189"/>
      <c r="E28" s="189"/>
      <c r="F28" s="189"/>
      <c r="G28" s="12">
        <f>G30+G31+G29</f>
        <v>496085.68</v>
      </c>
      <c r="H28" s="12">
        <f>H30+H31+H29</f>
        <v>496085.68</v>
      </c>
      <c r="I28" s="91">
        <f t="shared" si="0"/>
        <v>100</v>
      </c>
    </row>
    <row r="29" spans="1:9" x14ac:dyDescent="0.25">
      <c r="A29" s="20">
        <v>10</v>
      </c>
      <c r="B29" s="13" t="s">
        <v>36</v>
      </c>
      <c r="C29" s="193" t="s">
        <v>64</v>
      </c>
      <c r="D29" s="194"/>
      <c r="E29" s="194"/>
      <c r="F29" s="194"/>
      <c r="G29" s="14">
        <v>170124.12</v>
      </c>
      <c r="H29" s="14">
        <v>170124.12</v>
      </c>
      <c r="I29" s="91">
        <f t="shared" si="0"/>
        <v>100</v>
      </c>
    </row>
    <row r="30" spans="1:9" x14ac:dyDescent="0.2">
      <c r="A30" s="11" t="s">
        <v>62</v>
      </c>
      <c r="B30" s="13" t="s">
        <v>38</v>
      </c>
      <c r="C30" s="193" t="s">
        <v>65</v>
      </c>
      <c r="D30" s="194"/>
      <c r="E30" s="194"/>
      <c r="F30" s="194"/>
      <c r="G30" s="14">
        <v>100248.56</v>
      </c>
      <c r="H30" s="14">
        <v>100248.56</v>
      </c>
      <c r="I30" s="91">
        <f t="shared" si="0"/>
        <v>100</v>
      </c>
    </row>
    <row r="31" spans="1:9" x14ac:dyDescent="0.25">
      <c r="A31" s="20">
        <v>10</v>
      </c>
      <c r="B31" s="13" t="s">
        <v>66</v>
      </c>
      <c r="C31" s="193" t="s">
        <v>67</v>
      </c>
      <c r="D31" s="194"/>
      <c r="E31" s="194"/>
      <c r="F31" s="194"/>
      <c r="G31" s="14">
        <v>225713</v>
      </c>
      <c r="H31" s="14">
        <v>225713</v>
      </c>
      <c r="I31" s="91">
        <f t="shared" si="0"/>
        <v>100</v>
      </c>
    </row>
    <row r="32" spans="1:9" x14ac:dyDescent="0.25">
      <c r="A32" s="20">
        <v>11</v>
      </c>
      <c r="B32" s="188" t="s">
        <v>68</v>
      </c>
      <c r="C32" s="189"/>
      <c r="D32" s="189"/>
      <c r="E32" s="189"/>
      <c r="F32" s="189"/>
      <c r="G32" s="12">
        <f>G33</f>
        <v>7401935.8099999996</v>
      </c>
      <c r="H32" s="12">
        <f>H33</f>
        <v>7380509.6100000003</v>
      </c>
      <c r="I32" s="91">
        <f t="shared" si="0"/>
        <v>99.710532480286403</v>
      </c>
    </row>
    <row r="33" spans="1:9" x14ac:dyDescent="0.25">
      <c r="A33" s="20">
        <v>11</v>
      </c>
      <c r="B33" s="13" t="s">
        <v>36</v>
      </c>
      <c r="C33" s="193" t="s">
        <v>69</v>
      </c>
      <c r="D33" s="194"/>
      <c r="E33" s="194"/>
      <c r="F33" s="194"/>
      <c r="G33" s="14">
        <v>7401935.8099999996</v>
      </c>
      <c r="H33" s="14">
        <v>7380509.6100000003</v>
      </c>
      <c r="I33" s="91">
        <f t="shared" si="0"/>
        <v>99.710532480286403</v>
      </c>
    </row>
    <row r="34" spans="1:9" x14ac:dyDescent="0.25">
      <c r="A34" s="20">
        <v>12</v>
      </c>
      <c r="B34" s="188" t="s">
        <v>70</v>
      </c>
      <c r="C34" s="189"/>
      <c r="D34" s="189"/>
      <c r="E34" s="189"/>
      <c r="F34" s="189"/>
      <c r="G34" s="12">
        <f>G36+G35</f>
        <v>159192</v>
      </c>
      <c r="H34" s="12">
        <f>H36+H35</f>
        <v>159192</v>
      </c>
      <c r="I34" s="91">
        <f t="shared" si="0"/>
        <v>100</v>
      </c>
    </row>
    <row r="35" spans="1:9" x14ac:dyDescent="0.25">
      <c r="A35" s="20">
        <v>12</v>
      </c>
      <c r="B35" s="13" t="s">
        <v>36</v>
      </c>
      <c r="C35" s="193" t="s">
        <v>169</v>
      </c>
      <c r="D35" s="194"/>
      <c r="E35" s="194"/>
      <c r="F35" s="194"/>
      <c r="G35" s="14">
        <v>83712</v>
      </c>
      <c r="H35" s="14">
        <v>83712</v>
      </c>
      <c r="I35" s="91">
        <f t="shared" si="0"/>
        <v>100</v>
      </c>
    </row>
    <row r="36" spans="1:9" x14ac:dyDescent="0.25">
      <c r="A36" s="20">
        <v>12</v>
      </c>
      <c r="B36" s="13" t="s">
        <v>44</v>
      </c>
      <c r="C36" s="193" t="s">
        <v>71</v>
      </c>
      <c r="D36" s="194"/>
      <c r="E36" s="194"/>
      <c r="F36" s="194"/>
      <c r="G36" s="14">
        <v>75480</v>
      </c>
      <c r="H36" s="14">
        <v>75480</v>
      </c>
      <c r="I36" s="91">
        <f t="shared" si="0"/>
        <v>100</v>
      </c>
    </row>
  </sheetData>
  <mergeCells count="34">
    <mergeCell ref="C36:F36"/>
    <mergeCell ref="B24:F24"/>
    <mergeCell ref="C30:F30"/>
    <mergeCell ref="C31:F31"/>
    <mergeCell ref="B32:F32"/>
    <mergeCell ref="C33:F33"/>
    <mergeCell ref="B34:F34"/>
    <mergeCell ref="C35:F35"/>
    <mergeCell ref="C29:F29"/>
    <mergeCell ref="C22:F22"/>
    <mergeCell ref="C23:F23"/>
    <mergeCell ref="B26:F26"/>
    <mergeCell ref="C27:F27"/>
    <mergeCell ref="B28:F28"/>
    <mergeCell ref="C21:F21"/>
    <mergeCell ref="C9:F9"/>
    <mergeCell ref="C11:F11"/>
    <mergeCell ref="B12:F12"/>
    <mergeCell ref="C13:F13"/>
    <mergeCell ref="B14:F14"/>
    <mergeCell ref="C16:F16"/>
    <mergeCell ref="B17:F17"/>
    <mergeCell ref="C18:F18"/>
    <mergeCell ref="C19:F19"/>
    <mergeCell ref="B20:F20"/>
    <mergeCell ref="C10:F10"/>
    <mergeCell ref="C15:F15"/>
    <mergeCell ref="G1:I1"/>
    <mergeCell ref="A2:I2"/>
    <mergeCell ref="C8:F8"/>
    <mergeCell ref="C4:F4"/>
    <mergeCell ref="C5:F5"/>
    <mergeCell ref="A6:F6"/>
    <mergeCell ref="B7:F7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2022-01-25T08:50:01Z</cp:lastPrinted>
  <dcterms:created xsi:type="dcterms:W3CDTF">2018-01-16T11:17:49Z</dcterms:created>
  <dcterms:modified xsi:type="dcterms:W3CDTF">2022-02-07T13:52:09Z</dcterms:modified>
</cp:coreProperties>
</file>