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2"/>
  </bookViews>
  <sheets>
    <sheet name="Доходы" sheetId="1" r:id="rId1"/>
    <sheet name="межб" sheetId="2" r:id="rId2"/>
    <sheet name="расходы" sheetId="3" r:id="rId3"/>
    <sheet name="РП" sheetId="4" r:id="rId4"/>
    <sheet name="ЦС" sheetId="5" r:id="rId5"/>
    <sheet name="источники" sheetId="6" r:id="rId6"/>
  </sheets>
  <definedNames>
    <definedName name="_xlnm.Print_Area" localSheetId="0">'Доходы'!$A$1:$E$287</definedName>
  </definedNames>
  <calcPr fullCalcOnLoad="1"/>
</workbook>
</file>

<file path=xl/sharedStrings.xml><?xml version="1.0" encoding="utf-8"?>
<sst xmlns="http://schemas.openxmlformats.org/spreadsheetml/2006/main" count="2651" uniqueCount="516">
  <si>
    <t>Наименование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</si>
  <si>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</si>
  <si>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</si>
  <si>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</si>
  <si>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</si>
  <si>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</si>
  <si>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</si>
  <si>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</si>
  <si>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</si>
  <si>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</si>
  <si>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</si>
  <si>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</si>
  <si>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</si>
  <si>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</si>
  <si>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</si>
  <si>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</si>
  <si>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</si>
  <si>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</si>
  <si>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</si>
  <si>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</si>
  <si>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</si>
  <si>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</si>
  <si>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</si>
  <si>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</si>
  <si>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</si>
  <si>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</si>
  <si>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</si>
  <si>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</si>
  <si>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</si>
  <si>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</si>
  <si>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</si>
  <si>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</si>
  <si>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</si>
  <si>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</si>
  <si>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</si>
  <si>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</si>
  <si>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</si>
  <si>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</si>
  <si>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</si>
  <si>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</si>
  <si>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</si>
  <si>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</si>
  <si>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</si>
  <si>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</si>
  <si>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</si>
  <si>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</si>
  <si>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</si>
  <si>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</si>
  <si>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</si>
  <si>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</si>
  <si>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</si>
  <si>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</si>
  <si>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</si>
  <si>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Социальное обеспечение и иные выплаты населению</t>
  </si>
  <si>
    <t>300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</si>
  <si>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</si>
  <si>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</si>
  <si>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</si>
  <si>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</si>
  <si>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</si>
  <si>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</si>
  <si>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</si>
  <si>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</si>
  <si>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</si>
  <si>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</si>
  <si>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</si>
  <si>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</si>
  <si>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</si>
  <si>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</si>
  <si>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</si>
  <si>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</si>
  <si>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</si>
  <si>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</si>
  <si>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</si>
  <si>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</si>
  <si>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</si>
  <si>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</si>
  <si>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</si>
  <si>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</si>
  <si>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</si>
  <si>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</si>
  <si>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</si>
  <si>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</si>
  <si>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</si>
  <si>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</si>
  <si>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</si>
  <si>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</si>
  <si>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</si>
  <si>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</si>
  <si>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</si>
  <si>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</si>
  <si>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</si>
  <si>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</si>
  <si>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</si>
  <si>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</si>
  <si>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</si>
  <si>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</si>
  <si>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</si>
  <si>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</si>
  <si>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</si>
  <si>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</si>
  <si>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</si>
  <si>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</si>
  <si>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</si>
  <si>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</si>
  <si>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</si>
  <si>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</si>
  <si>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</si>
  <si>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</si>
  <si>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</si>
  <si>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</si>
  <si>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</si>
  <si>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</si>
  <si>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</si>
  <si>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</si>
  <si>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</si>
  <si>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</si>
  <si>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</si>
  <si>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</si>
  <si>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</si>
  <si>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</si>
  <si>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</si>
  <si>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</si>
  <si>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</si>
  <si>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</si>
  <si>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</si>
  <si>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</si>
  <si>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</si>
  <si>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</si>
  <si>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</si>
  <si>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</si>
  <si>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</si>
  <si>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>Мероприятия, направленные на энергосбережение и повышение энергоэффективности в ГП "Город Кременки"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</si>
  <si>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</si>
  <si>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</si>
  <si>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</si>
  <si>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</si>
  <si>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</si>
  <si>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</si>
  <si>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</si>
  <si>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</si>
  <si>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</si>
  <si>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</si>
  <si>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</si>
  <si>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</si>
  <si>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</si>
  <si>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</si>
  <si>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</si>
  <si>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</si>
  <si>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</si>
  <si>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</si>
  <si>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</si>
  <si>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</si>
  <si>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</si>
  <si>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</si>
  <si>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</si>
  <si>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</si>
  <si>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</si>
  <si>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</si>
  <si>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</si>
  <si>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</si>
  <si>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</si>
  <si>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</si>
  <si>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</si>
  <si>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</si>
  <si>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</si>
  <si>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</si>
  <si>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</si>
  <si>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</si>
  <si>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</si>
  <si>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</si>
  <si>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</si>
  <si>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</si>
  <si>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</si>
  <si>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</si>
  <si>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</si>
  <si>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</si>
  <si>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</si>
  <si>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</si>
  <si>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</si>
  <si>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</si>
  <si>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</si>
  <si>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</si>
  <si>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</si>
  <si>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</si>
  <si>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</si>
  <si>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</si>
  <si>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</si>
  <si>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</si>
  <si>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</si>
  <si>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</si>
  <si>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</si>
  <si>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</si>
  <si>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</si>
  <si>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</si>
  <si>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</si>
  <si>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</si>
  <si>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</si>
  <si>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</si>
  <si>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</si>
  <si>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</si>
  <si>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</si>
  <si>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</si>
  <si>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</si>
  <si>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</si>
  <si>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</si>
  <si>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</si>
  <si>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</si>
  <si>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</si>
  <si>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</si>
  <si>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</si>
  <si>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</si>
  <si>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</si>
  <si>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</si>
  <si>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</si>
  <si>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</si>
  <si>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</si>
  <si>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</si>
  <si>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</si>
  <si>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</si>
  <si>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</si>
  <si>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</si>
  <si>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</si>
  <si>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</si>
  <si>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</si>
  <si>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</si>
  <si>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</si>
  <si>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</si>
  <si>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</si>
  <si>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</si>
  <si>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</si>
  <si>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</si>
  <si>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</si>
  <si>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Основное мероприятие "Содержание территории ГП "Город Кременки"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</si>
  <si>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</si>
  <si>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</si>
  <si>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</si>
  <si>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12 01</t>
  </si>
  <si>
    <t>03 09</t>
  </si>
  <si>
    <t>Основное мероприятие "Приобретение средств защиты"</t>
  </si>
  <si>
    <t>Материально-техническое обеспечение в области гражданской обороны</t>
  </si>
  <si>
    <t>10 1 01 00110</t>
  </si>
  <si>
    <t>Реализация программ формирования современной городской среды</t>
  </si>
  <si>
    <t>31 0 F2 55550</t>
  </si>
  <si>
    <t>51 0 06 S0240</t>
  </si>
  <si>
    <t>Иные выплаты населению</t>
  </si>
  <si>
    <t>360</t>
  </si>
  <si>
    <t>Коды бюджетной классификации Российской Федерации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</si>
  <si>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</si>
  <si>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</si>
  <si>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</si>
  <si>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</si>
  <si>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</si>
  <si>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</si>
  <si>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</si>
  <si>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</si>
  <si>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</si>
  <si>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</si>
  <si>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</si>
  <si>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</si>
  <si>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</si>
  <si>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</si>
  <si>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</si>
  <si>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</si>
  <si>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</si>
  <si>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</si>
  <si>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</si>
  <si>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</si>
  <si>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</si>
  <si>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</si>
  <si>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</si>
  <si>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</si>
  <si>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</si>
  <si>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</si>
  <si>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</si>
  <si>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</si>
  <si>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</si>
  <si>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</si>
  <si>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</si>
  <si>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</si>
  <si>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</si>
  <si>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</si>
  <si>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</si>
  <si>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</si>
  <si>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</si>
  <si>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</si>
  <si>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</si>
  <si>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</si>
  <si>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</si>
  <si>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</si>
  <si>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</si>
  <si>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</si>
  <si>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</si>
  <si>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</si>
  <si>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</si>
  <si>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</si>
  <si>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</si>
  <si>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</si>
  <si>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</si>
  <si>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</si>
  <si>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</si>
  <si>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</si>
  <si>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</si>
  <si>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</si>
  <si>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</si>
  <si>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</si>
  <si>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</si>
  <si>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</si>
  <si>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</si>
  <si>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</si>
  <si>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</si>
  <si>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</si>
  <si>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</si>
  <si>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</si>
  <si>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</si>
  <si>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</si>
  <si>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</si>
  <si>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</si>
  <si>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</si>
  <si>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</si>
  <si>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</si>
  <si>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</si>
  <si>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</si>
  <si>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</si>
  <si>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</si>
  <si>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</si>
  <si>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</si>
  <si>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</si>
  <si>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</si>
  <si>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</si>
  <si>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</si>
  <si>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</si>
  <si>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</si>
  <si>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</si>
  <si>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</si>
  <si>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</si>
  <si>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</si>
  <si>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</si>
  <si>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</si>
  <si>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</si>
  <si>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</si>
  <si>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</si>
  <si>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</si>
  <si>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</si>
  <si>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>Дотации бюджетам субъектов Российской Федерации и муниципальных образований</t>
  </si>
  <si>
    <t>2 02 15001 13 0315 150</t>
  </si>
  <si>
    <t>Дотации бюджетам городских поселений на выравнивание  бюджетной обеспеченности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</si>
  <si>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</si>
  <si>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</si>
  <si>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2 02 03000 00 0000 150</t>
  </si>
  <si>
    <t>Субвенция бюджетам субъектов Российской Федерации и муниципальных образований</t>
  </si>
  <si>
    <t>2 02 35000 00 0000 150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</si>
  <si>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</si>
  <si>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2 02 35118 13 0000 150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</si>
  <si>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</si>
  <si>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2 02 45160 13 0001 150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</si>
  <si>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</si>
  <si>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</si>
  <si>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</si>
  <si>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</si>
  <si>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</si>
  <si>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ВСЕГО ДОХОДОВ</t>
  </si>
  <si>
    <t>1 17 15030 00 0000 000</t>
  </si>
  <si>
    <t>Инициативные платежи</t>
  </si>
  <si>
    <t>1 17 15030 13 0000 150</t>
  </si>
  <si>
    <t>Инициативные платежи, зачисляемые в бюджеты городских поселений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</si>
  <si>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</si>
  <si>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</si>
  <si>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04 0 01 00410</t>
  </si>
  <si>
    <t>04 0 01 00420</t>
  </si>
  <si>
    <t>51 0 04 07060</t>
  </si>
  <si>
    <t>04 0 01 00430</t>
  </si>
  <si>
    <t>Уплата налогов, сборов и иных платежей</t>
  </si>
  <si>
    <t>850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</si>
  <si>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</si>
  <si>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</si>
  <si>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</si>
  <si>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</si>
  <si>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</si>
  <si>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</si>
  <si>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Реализация мероприятий в рамках программы "Развитие малого и среднего предпринимательства"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</si>
  <si>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</si>
  <si>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</si>
  <si>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</si>
  <si>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</si>
  <si>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</si>
  <si>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</si>
  <si>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Организация временного трудоустройства несовершеннолетних граждан</t>
  </si>
  <si>
    <t>07 1 01 04030</t>
  </si>
  <si>
    <t>Реализация проектов развития общественной инфраструктуры муниципальных образований, основанных на местных инициативах</t>
  </si>
  <si>
    <t>78 0 00 00150</t>
  </si>
  <si>
    <t>Муниципальная программа "Развитие рынка труда в Жуковском районе"</t>
  </si>
  <si>
    <t>000</t>
  </si>
  <si>
    <t>0502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</si>
  <si>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</si>
  <si>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</si>
  <si>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</si>
  <si>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</si>
  <si>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</si>
  <si>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</si>
  <si>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</si>
  <si>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</si>
  <si>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</si>
  <si>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</si>
  <si>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2 02 45454 13 0000 150</t>
  </si>
  <si>
    <t>Межбюджетные трансферты бюджетам муниципальных образований Калужской области  на создание модельных муниципальных библиотек</t>
  </si>
  <si>
    <t>2 02 49999 13 0030 150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</si>
  <si>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</si>
  <si>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Гражданская оборона</t>
  </si>
  <si>
    <t>Муниципальная программа "Безопасность жизнедеятельности на территории городского поселения "Город Кременки"</t>
  </si>
  <si>
    <t>10 0 01 00000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</si>
  <si>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</si>
  <si>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</si>
  <si>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</si>
  <si>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</si>
  <si>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</si>
  <si>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</si>
  <si>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</si>
  <si>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</si>
  <si>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</si>
  <si>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</si>
  <si>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</si>
  <si>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</si>
  <si>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</si>
  <si>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</si>
  <si>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</si>
  <si>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Реализация мероприятий</t>
  </si>
  <si>
    <t>47 0 01 00710</t>
  </si>
  <si>
    <t>0707</t>
  </si>
  <si>
    <t xml:space="preserve">Расходы на выплаты персоналу  государственных (муниципальных) органов </t>
  </si>
  <si>
    <t>Реализация мероприятий за счёт средств от оказания платных услуг (работ)</t>
  </si>
  <si>
    <t>11 2 01 00600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</si>
  <si>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</si>
  <si>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</si>
  <si>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</si>
  <si>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</si>
  <si>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</si>
  <si>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</si>
  <si>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Приложение № 1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</si>
  <si>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2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</si>
  <si>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Ведомственная структура расходов бюджета МО "Город Кременки" на 2023 год</t>
  </si>
  <si>
    <t xml:space="preserve"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</si>
  <si>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2 02 49999 13 0286 150</t>
  </si>
  <si>
    <t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на 2023 год</t>
  </si>
  <si>
    <t>04 0 01 00440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</si>
  <si>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</si>
  <si>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</si>
  <si>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</si>
  <si>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</si>
  <si>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</si>
  <si>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</si>
  <si>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Муниципальная программа "Развитие рынка труда в МО ГП "Город Кременки""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</si>
  <si>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</si>
  <si>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Приложение № 3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</si>
  <si>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</si>
  <si>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</si>
  <si>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>Подпрограмма  "Развитие и совершенствование гражданской обороны"</t>
  </si>
  <si>
    <t>10 1 00 00000</t>
  </si>
  <si>
    <t>10 1 01 00000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</si>
  <si>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</si>
  <si>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</si>
  <si>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</si>
  <si>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</si>
  <si>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</si>
  <si>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программа "Развитие малого и среднего предпринимательствана территории ГП "Город Кременки"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</si>
  <si>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</si>
  <si>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</si>
  <si>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</si>
  <si>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</si>
  <si>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</si>
  <si>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</si>
  <si>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Утвержденный план</t>
  </si>
  <si>
    <t>Поправки (+,-)</t>
  </si>
  <si>
    <t>Уточненный план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</si>
  <si>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</si>
  <si>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</si>
  <si>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</si>
  <si>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</si>
  <si>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Поступление доходов в местный бюджет по кодам классификации доходов бюджетов бюджетной системы Российской Федерации                   на 2023 год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</si>
  <si>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</si>
  <si>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</si>
  <si>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</si>
  <si>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</si>
  <si>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</si>
  <si>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Дотации  на выравнивание уровня бюджетной обеспеченности бюджетам поселений</t>
  </si>
  <si>
    <t>II.</t>
  </si>
  <si>
    <t>Субсидии бюджетам на финансовое обеспечение отдельных полномочий</t>
  </si>
  <si>
    <t>Прочие субсидии бюджетам муниципальных образований Калужской области на реализацию программ формирование современной городской среды программ формирование современной городской среды</t>
  </si>
  <si>
    <t>III.</t>
  </si>
  <si>
    <t>Субвенции бюджетам субъектов Российской Федерации и муниципальных образований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</si>
  <si>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</si>
  <si>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</si>
  <si>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</si>
  <si>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 xml:space="preserve"> МЕЖБЮДЖЕТНЫЕ ТРАНСФЕРТЫ, ПОЛУЧАЕМЫЕ ИЗ ДРУГИХ БЮДЖЕТОВ,                       В 2023 ГОДУ </t>
  </si>
  <si>
    <t>Приложение № 5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</si>
  <si>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6 к прешению Городской Думы Городского поселения "Город Кременки" "О бюджете МО ГП "Город Кременки" на 2023 год и плановый период 2024 и 2025 годов"</t>
  </si>
  <si>
    <t>2023 год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</si>
  <si>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</si>
  <si>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</si>
  <si>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000 01 02 00 00 01 0000 810</t>
  </si>
  <si>
    <t>Погашение федеральным бюджетом кредитов от кредитных организаций в валюте Российской Федерации</t>
  </si>
  <si>
    <t>003 01 02 00 00 13 0000 810</t>
  </si>
  <si>
    <t>Погашение бюджетами городских поселений кредитов от кредитных организаций в валюте Российской Федерации</t>
  </si>
  <si>
    <t>Приложение № 4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</si>
  <si>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</si>
  <si>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</si>
  <si>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2 02 29999 13 0258 150</t>
  </si>
  <si>
    <t>2 02 29999 13 0276 150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</si>
  <si>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</si>
  <si>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Реализация мероприятий подпрограммы "Совершенствование и развитие сети автомобильных дорог Калужской области"</t>
  </si>
  <si>
    <t>24 2 01 S5000</t>
  </si>
  <si>
    <t xml:space="preserve">Источники финансирования дефицита  бюджета МО  ГП "Город Кременки" на 2023 год  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</si>
  <si>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</si>
  <si>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2 02 49999 13 0441 150</t>
  </si>
  <si>
    <t>Поощрение муниципальных образований Калужской области - победителей регионального этапа конкурса</t>
  </si>
  <si>
    <t>04 0 01 00560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</si>
</sst>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О\б\щ\и\й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00"/>
    <numFmt numFmtId="182" formatCode="#,##0.00000"/>
    <numFmt numFmtId="183" formatCode="#,##0.00\ _₽"/>
    <numFmt numFmtId="184" formatCode="#,##0.0"/>
  </numFmts>
  <fonts count="8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2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8" fillId="20" borderId="0">
      <alignment horizontal="left"/>
      <protection locked="0"/>
    </xf>
    <xf numFmtId="0" fontId="59" fillId="0" borderId="0">
      <alignment horizontal="left" vertical="top" wrapText="1"/>
      <protection/>
    </xf>
    <xf numFmtId="0" fontId="60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1" fontId="62" fillId="0" borderId="1">
      <alignment horizontal="center" vertical="top" shrinkToFit="1"/>
      <protection/>
    </xf>
    <xf numFmtId="0" fontId="59" fillId="0" borderId="0">
      <alignment wrapText="1"/>
      <protection/>
    </xf>
    <xf numFmtId="1" fontId="62" fillId="0" borderId="1">
      <alignment horizontal="center" vertical="top" shrinkToFit="1"/>
      <protection/>
    </xf>
    <xf numFmtId="0" fontId="59" fillId="0" borderId="0">
      <alignment horizontal="right"/>
      <protection/>
    </xf>
    <xf numFmtId="0" fontId="58" fillId="20" borderId="2">
      <alignment horizontal="left"/>
      <protection locked="0"/>
    </xf>
    <xf numFmtId="0" fontId="63" fillId="0" borderId="1">
      <alignment horizontal="center" vertical="center" wrapText="1"/>
      <protection/>
    </xf>
    <xf numFmtId="0" fontId="59" fillId="0" borderId="1">
      <alignment horizontal="center" vertical="center" shrinkToFit="1"/>
      <protection/>
    </xf>
    <xf numFmtId="0" fontId="58" fillId="20" borderId="3">
      <alignment horizontal="left"/>
      <protection locked="0"/>
    </xf>
    <xf numFmtId="49" fontId="63" fillId="0" borderId="1">
      <alignment horizontal="left" vertical="top" wrapText="1"/>
      <protection/>
    </xf>
    <xf numFmtId="0" fontId="62" fillId="0" borderId="1">
      <alignment horizontal="center" vertical="center" wrapText="1"/>
      <protection/>
    </xf>
    <xf numFmtId="49" fontId="59" fillId="0" borderId="1">
      <alignment horizontal="left" vertical="top" wrapText="1"/>
      <protection/>
    </xf>
    <xf numFmtId="0" fontId="58" fillId="20" borderId="4">
      <alignment horizontal="left"/>
      <protection locked="0"/>
    </xf>
    <xf numFmtId="0" fontId="63" fillId="0" borderId="1">
      <alignment horizontal="left"/>
      <protection/>
    </xf>
    <xf numFmtId="0" fontId="59" fillId="0" borderId="4">
      <alignment/>
      <protection/>
    </xf>
    <xf numFmtId="0" fontId="59" fillId="0" borderId="0">
      <alignment horizontal="left" wrapText="1"/>
      <protection/>
    </xf>
    <xf numFmtId="0" fontId="64" fillId="0" borderId="1">
      <alignment vertical="top" wrapText="1"/>
      <protection/>
    </xf>
    <xf numFmtId="49" fontId="63" fillId="0" borderId="1">
      <alignment horizontal="center" vertical="top" wrapText="1"/>
      <protection/>
    </xf>
    <xf numFmtId="49" fontId="59" fillId="0" borderId="1">
      <alignment horizontal="center" vertical="top" wrapText="1"/>
      <protection/>
    </xf>
    <xf numFmtId="4" fontId="63" fillId="21" borderId="1">
      <alignment horizontal="right" vertical="top" shrinkToFit="1"/>
      <protection/>
    </xf>
    <xf numFmtId="4" fontId="59" fillId="21" borderId="1">
      <alignment horizontal="right" vertical="top" shrinkToFit="1"/>
      <protection/>
    </xf>
    <xf numFmtId="4" fontId="63" fillId="22" borderId="1">
      <alignment horizontal="right" vertical="top" shrinkToFit="1"/>
      <protection/>
    </xf>
    <xf numFmtId="0" fontId="59" fillId="0" borderId="0">
      <alignment/>
      <protection/>
    </xf>
    <xf numFmtId="0" fontId="61" fillId="0" borderId="0">
      <alignment horizontal="center"/>
      <protection/>
    </xf>
    <xf numFmtId="0" fontId="62" fillId="0" borderId="1">
      <alignment horizontal="center" vertical="center" wrapText="1"/>
      <protection/>
    </xf>
    <xf numFmtId="0" fontId="59" fillId="0" borderId="0">
      <alignment wrapText="1"/>
      <protection/>
    </xf>
    <xf numFmtId="0" fontId="59" fillId="0" borderId="0">
      <alignment horizontal="right"/>
      <protection/>
    </xf>
    <xf numFmtId="0" fontId="59" fillId="0" borderId="5">
      <alignment/>
      <protection/>
    </xf>
    <xf numFmtId="0" fontId="65" fillId="0" borderId="1">
      <alignment vertical="top" wrapText="1"/>
      <protection/>
    </xf>
    <xf numFmtId="0" fontId="64" fillId="0" borderId="1">
      <alignment vertical="top" wrapText="1"/>
      <protection/>
    </xf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6" applyNumberFormat="0" applyAlignment="0" applyProtection="0"/>
    <xf numFmtId="0" fontId="67" fillId="30" borderId="7" applyNumberFormat="0" applyAlignment="0" applyProtection="0"/>
    <xf numFmtId="0" fontId="68" fillId="30" borderId="6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31" borderId="12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26" fillId="0" borderId="0">
      <alignment/>
      <protection/>
    </xf>
    <xf numFmtId="0" fontId="16" fillId="0" borderId="0">
      <alignment vertical="top" wrapText="1"/>
      <protection/>
    </xf>
    <xf numFmtId="0" fontId="4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78" fillId="0" borderId="14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wrapText="1"/>
    </xf>
    <xf numFmtId="49" fontId="0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6" borderId="15" xfId="0" applyFont="1" applyFill="1" applyBorder="1" applyAlignment="1">
      <alignment horizontal="left" wrapText="1"/>
    </xf>
    <xf numFmtId="0" fontId="15" fillId="36" borderId="15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wrapText="1"/>
    </xf>
    <xf numFmtId="4" fontId="0" fillId="37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37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2" fillId="37" borderId="1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0" fillId="37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4" fontId="0" fillId="37" borderId="15" xfId="0" applyNumberFormat="1" applyFont="1" applyFill="1" applyBorder="1" applyAlignment="1">
      <alignment horizontal="center" wrapText="1"/>
    </xf>
    <xf numFmtId="49" fontId="81" fillId="37" borderId="15" xfId="0" applyNumberFormat="1" applyFont="1" applyFill="1" applyBorder="1" applyAlignment="1">
      <alignment horizontal="center" wrapText="1"/>
    </xf>
    <xf numFmtId="49" fontId="2" fillId="37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/>
      <protection/>
    </xf>
    <xf numFmtId="49" fontId="19" fillId="0" borderId="15" xfId="0" applyNumberFormat="1" applyFont="1" applyBorder="1" applyAlignment="1" applyProtection="1">
      <alignment vertical="top" wrapText="1"/>
      <protection/>
    </xf>
    <xf numFmtId="0" fontId="82" fillId="37" borderId="15" xfId="71" applyFont="1" applyFill="1" applyBorder="1">
      <alignment vertical="top" wrapText="1"/>
      <protection/>
    </xf>
    <xf numFmtId="0" fontId="82" fillId="37" borderId="15" xfId="7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4" fontId="2" fillId="37" borderId="15" xfId="0" applyNumberFormat="1" applyFont="1" applyFill="1" applyBorder="1" applyAlignment="1">
      <alignment horizontal="right" wrapText="1"/>
    </xf>
    <xf numFmtId="183" fontId="0" fillId="37" borderId="15" xfId="0" applyNumberFormat="1" applyFont="1" applyFill="1" applyBorder="1" applyAlignment="1">
      <alignment vertical="center" wrapText="1"/>
    </xf>
    <xf numFmtId="183" fontId="0" fillId="37" borderId="15" xfId="0" applyNumberFormat="1" applyFont="1" applyFill="1" applyBorder="1" applyAlignment="1">
      <alignment horizontal="right" wrapText="1"/>
    </xf>
    <xf numFmtId="0" fontId="0" fillId="37" borderId="15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wrapText="1"/>
    </xf>
    <xf numFmtId="183" fontId="15" fillId="37" borderId="15" xfId="0" applyNumberFormat="1" applyFont="1" applyFill="1" applyBorder="1" applyAlignment="1">
      <alignment horizontal="right" wrapText="1"/>
    </xf>
    <xf numFmtId="0" fontId="1" fillId="37" borderId="15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wrapText="1"/>
    </xf>
    <xf numFmtId="0" fontId="0" fillId="37" borderId="15" xfId="0" applyFont="1" applyFill="1" applyBorder="1" applyAlignment="1">
      <alignment horizontal="left" wrapText="1"/>
    </xf>
    <xf numFmtId="4" fontId="0" fillId="37" borderId="15" xfId="0" applyNumberFormat="1" applyFont="1" applyFill="1" applyBorder="1" applyAlignment="1">
      <alignment wrapText="1"/>
    </xf>
    <xf numFmtId="0" fontId="82" fillId="37" borderId="15" xfId="0" applyFont="1" applyFill="1" applyBorder="1" applyAlignment="1">
      <alignment/>
    </xf>
    <xf numFmtId="4" fontId="20" fillId="0" borderId="0" xfId="0" applyNumberFormat="1" applyFont="1" applyAlignment="1" applyProtection="1">
      <alignment/>
      <protection/>
    </xf>
    <xf numFmtId="4" fontId="1" fillId="0" borderId="0" xfId="0" applyNumberFormat="1" applyFont="1" applyFill="1" applyAlignment="1">
      <alignment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" fontId="21" fillId="37" borderId="15" xfId="45" applyNumberFormat="1" applyFont="1" applyFill="1" applyBorder="1" applyAlignment="1" applyProtection="1">
      <alignment horizontal="center" vertical="top" shrinkToFit="1"/>
      <protection/>
    </xf>
    <xf numFmtId="49" fontId="22" fillId="36" borderId="15" xfId="0" applyNumberFormat="1" applyFont="1" applyFill="1" applyBorder="1" applyAlignment="1">
      <alignment horizontal="center" wrapText="1"/>
    </xf>
    <xf numFmtId="49" fontId="15" fillId="36" borderId="15" xfId="0" applyNumberFormat="1" applyFont="1" applyFill="1" applyBorder="1" applyAlignment="1">
      <alignment horizontal="center" wrapText="1"/>
    </xf>
    <xf numFmtId="0" fontId="0" fillId="36" borderId="15" xfId="93" applyFont="1" applyFill="1" applyBorder="1" applyAlignment="1">
      <alignment horizontal="left" wrapText="1"/>
      <protection/>
    </xf>
    <xf numFmtId="0" fontId="15" fillId="36" borderId="15" xfId="93" applyFont="1" applyFill="1" applyBorder="1" applyAlignment="1">
      <alignment horizontal="center" wrapText="1"/>
      <protection/>
    </xf>
    <xf numFmtId="4" fontId="0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left" wrapText="1"/>
    </xf>
    <xf numFmtId="1" fontId="23" fillId="37" borderId="15" xfId="45" applyNumberFormat="1" applyFont="1" applyFill="1" applyBorder="1" applyAlignment="1" applyProtection="1">
      <alignment horizontal="center" vertical="top" shrinkToFit="1"/>
      <protection/>
    </xf>
    <xf numFmtId="49" fontId="15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24" fillId="36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5" xfId="0" applyFont="1" applyFill="1" applyBorder="1" applyAlignment="1">
      <alignment wrapText="1"/>
    </xf>
    <xf numFmtId="0" fontId="25" fillId="36" borderId="15" xfId="0" applyFont="1" applyFill="1" applyBorder="1" applyAlignment="1">
      <alignment horizontal="center" wrapText="1"/>
    </xf>
    <xf numFmtId="0" fontId="27" fillId="37" borderId="16" xfId="61" applyNumberFormat="1" applyFont="1" applyFill="1" applyBorder="1" applyAlignment="1" applyProtection="1">
      <alignment horizontal="center" vertical="center" wrapText="1"/>
      <protection/>
    </xf>
    <xf numFmtId="0" fontId="27" fillId="37" borderId="17" xfId="6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7" fillId="37" borderId="19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5" applyNumberFormat="1" applyFont="1" applyFill="1" applyBorder="1" applyAlignment="1" applyProtection="1">
      <alignment horizontal="center" vertical="center" wrapText="1"/>
      <protection/>
    </xf>
    <xf numFmtId="4" fontId="0" fillId="37" borderId="15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/>
      <protection/>
    </xf>
    <xf numFmtId="4" fontId="19" fillId="0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37" borderId="15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19" fillId="0" borderId="15" xfId="0" applyNumberFormat="1" applyFont="1" applyBorder="1" applyAlignment="1" applyProtection="1">
      <alignment vertical="top" wrapText="1"/>
      <protection/>
    </xf>
    <xf numFmtId="4" fontId="20" fillId="37" borderId="15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5" xfId="0" applyFont="1" applyBorder="1" applyAlignment="1">
      <alignment horizontal="left" vertical="top" wrapText="1"/>
    </xf>
    <xf numFmtId="0" fontId="20" fillId="0" borderId="1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 vertical="top"/>
      <protection/>
    </xf>
    <xf numFmtId="0" fontId="17" fillId="0" borderId="15" xfId="0" applyFont="1" applyBorder="1" applyAlignment="1" applyProtection="1">
      <alignment/>
      <protection/>
    </xf>
    <xf numFmtId="4" fontId="19" fillId="0" borderId="15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15" fillId="38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 applyProtection="1">
      <alignment horizontal="center" vertical="top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vertical="center" wrapText="1"/>
      <protection/>
    </xf>
    <xf numFmtId="4" fontId="19" fillId="0" borderId="15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vertical="center" wrapText="1"/>
      <protection/>
    </xf>
    <xf numFmtId="4" fontId="20" fillId="37" borderId="15" xfId="0" applyNumberFormat="1" applyFont="1" applyFill="1" applyBorder="1" applyAlignment="1" applyProtection="1">
      <alignment/>
      <protection locked="0"/>
    </xf>
    <xf numFmtId="4" fontId="20" fillId="0" borderId="15" xfId="0" applyNumberFormat="1" applyFont="1" applyBorder="1" applyAlignment="1" applyProtection="1">
      <alignment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49" fontId="20" fillId="37" borderId="15" xfId="0" applyNumberFormat="1" applyFont="1" applyFill="1" applyBorder="1" applyAlignment="1" applyProtection="1">
      <alignment vertical="top" wrapText="1"/>
      <protection/>
    </xf>
    <xf numFmtId="49" fontId="20" fillId="0" borderId="0" xfId="0" applyNumberFormat="1" applyFont="1" applyAlignment="1" applyProtection="1">
      <alignment wrapText="1"/>
      <protection/>
    </xf>
    <xf numFmtId="4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9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31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0" fontId="82" fillId="0" borderId="0" xfId="0" applyFont="1" applyAlignment="1">
      <alignment/>
    </xf>
    <xf numFmtId="0" fontId="1" fillId="37" borderId="0" xfId="0" applyFont="1" applyFill="1" applyAlignment="1">
      <alignment horizontal="right"/>
    </xf>
    <xf numFmtId="0" fontId="1" fillId="37" borderId="15" xfId="0" applyFont="1" applyFill="1" applyBorder="1" applyAlignment="1">
      <alignment horizontal="center" wrapText="1"/>
    </xf>
    <xf numFmtId="4" fontId="2" fillId="37" borderId="15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 horizontal="right"/>
    </xf>
    <xf numFmtId="0" fontId="1" fillId="37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25" fillId="37" borderId="19" xfId="61" applyNumberFormat="1" applyFont="1" applyFill="1" applyBorder="1" applyAlignment="1" applyProtection="1">
      <alignment horizontal="center" vertical="center" wrapText="1"/>
      <protection/>
    </xf>
    <xf numFmtId="0" fontId="25" fillId="37" borderId="20" xfId="61" applyNumberFormat="1" applyFont="1" applyFill="1" applyBorder="1" applyAlignment="1" applyProtection="1">
      <alignment horizontal="center" vertical="center" wrapText="1"/>
      <protection/>
    </xf>
    <xf numFmtId="0" fontId="25" fillId="37" borderId="16" xfId="61" applyNumberFormat="1" applyFont="1" applyFill="1" applyBorder="1" applyAlignment="1" applyProtection="1">
      <alignment horizontal="center" vertical="center" wrapText="1"/>
      <protection/>
    </xf>
    <xf numFmtId="0" fontId="25" fillId="37" borderId="21" xfId="61" applyNumberFormat="1" applyFont="1" applyFill="1" applyBorder="1" applyAlignment="1" applyProtection="1">
      <alignment horizontal="center" vertical="center" wrapText="1"/>
      <protection/>
    </xf>
    <xf numFmtId="0" fontId="25" fillId="37" borderId="17" xfId="65" applyNumberFormat="1" applyFont="1" applyFill="1" applyBorder="1" applyAlignment="1" applyProtection="1">
      <alignment horizontal="center" vertical="center" wrapText="1"/>
      <protection/>
    </xf>
    <xf numFmtId="0" fontId="25" fillId="37" borderId="22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5" xfId="43"/>
    <cellStyle name="xl25 2" xfId="44"/>
    <cellStyle name="xl26" xfId="45"/>
    <cellStyle name="xl26 2" xfId="46"/>
    <cellStyle name="xl27" xfId="47"/>
    <cellStyle name="xl28" xfId="48"/>
    <cellStyle name="xl29" xfId="49"/>
    <cellStyle name="xl30" xfId="50"/>
    <cellStyle name="xl31" xfId="51"/>
    <cellStyle name="xl32" xfId="52"/>
    <cellStyle name="xl32 2" xfId="53"/>
    <cellStyle name="xl33" xfId="54"/>
    <cellStyle name="xl34" xfId="55"/>
    <cellStyle name="xl35" xfId="56"/>
    <cellStyle name="xl36" xfId="57"/>
    <cellStyle name="xl37" xfId="58"/>
    <cellStyle name="xl37 2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4 2" xfId="67"/>
    <cellStyle name="xl45" xfId="68"/>
    <cellStyle name="xl46" xfId="69"/>
    <cellStyle name="xl60" xfId="70"/>
    <cellStyle name="xl6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_2014 г.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workbookViewId="0" topLeftCell="A72">
      <selection activeCell="C63" sqref="C63:E63"/>
    </sheetView>
  </sheetViews>
  <sheetFormatPr defaultColWidth="9.00390625" defaultRowHeight="15.75"/>
  <cols>
    <col min="1" max="1" width="21.75390625" style="119" customWidth="1"/>
    <col min="2" max="2" width="65.375" style="164" customWidth="1"/>
    <col min="3" max="3" width="14.875" style="119" customWidth="1"/>
    <col min="4" max="4" width="13.75390625" style="119" customWidth="1"/>
    <col min="5" max="5" width="14.50390625" style="119" customWidth="1"/>
    <col min="6" max="6" width="9.00390625" style="119" customWidth="1"/>
    <col min="7" max="7" width="12.625" style="119" bestFit="1" customWidth="1"/>
    <col min="8" max="16384" width="9.00390625" style="119" customWidth="1"/>
  </cols>
  <sheetData>
    <row r="1" ht="15.75" customHeight="1" hidden="1">
      <c r="B1" s="61"/>
    </row>
    <row r="2" ht="15.75" customHeight="1" hidden="1">
      <c r="B2" s="61"/>
    </row>
    <row r="3" ht="15.75" customHeight="1" hidden="1">
      <c r="B3" s="61"/>
    </row>
    <row r="4" spans="1:5" ht="89.25" customHeight="1">
      <c r="A4" s="120"/>
      <c r="B4" s="121"/>
      <c r="C4" s="191" t="s">
        <v>438</v>
      </c>
      <c r="D4" s="191"/>
      <c r="E4" s="191"/>
    </row>
    <row r="5" spans="1:5" ht="40.5" customHeight="1">
      <c r="A5" s="192" t="s">
        <v>478</v>
      </c>
      <c r="B5" s="192"/>
      <c r="C5" s="192"/>
      <c r="D5" s="192"/>
      <c r="E5" s="192"/>
    </row>
    <row r="6" spans="1:5" ht="16.5" customHeight="1">
      <c r="A6" s="62"/>
      <c r="B6" s="62"/>
      <c r="C6" s="122"/>
      <c r="E6" s="122" t="s">
        <v>11</v>
      </c>
    </row>
    <row r="7" spans="1:5" ht="16.5" customHeight="1">
      <c r="A7" s="193" t="s">
        <v>247</v>
      </c>
      <c r="B7" s="194" t="s">
        <v>0</v>
      </c>
      <c r="C7" s="195" t="s">
        <v>471</v>
      </c>
      <c r="D7" s="197" t="s">
        <v>472</v>
      </c>
      <c r="E7" s="199" t="s">
        <v>473</v>
      </c>
    </row>
    <row r="8" spans="1:5" ht="33" customHeight="1">
      <c r="A8" s="193"/>
      <c r="B8" s="194"/>
      <c r="C8" s="196"/>
      <c r="D8" s="198"/>
      <c r="E8" s="200"/>
    </row>
    <row r="9" spans="1:5" ht="15.75">
      <c r="A9" s="123">
        <v>1</v>
      </c>
      <c r="B9" s="81" t="s">
        <v>248</v>
      </c>
      <c r="C9" s="81" t="s">
        <v>249</v>
      </c>
      <c r="D9" s="81">
        <v>4</v>
      </c>
      <c r="E9" s="81">
        <v>5</v>
      </c>
    </row>
    <row r="10" spans="1:7" s="63" customFormat="1" ht="15.75">
      <c r="A10" s="124" t="s">
        <v>250</v>
      </c>
      <c r="B10" s="64" t="s">
        <v>251</v>
      </c>
      <c r="C10" s="125">
        <f>C11+C17+C23+C29+C36+C50+C56+C59+C47</f>
        <v>40743629.89</v>
      </c>
      <c r="D10" s="125">
        <f>D11+D17+D23+D29+D36+D50+D56+D59+D47</f>
        <v>0</v>
      </c>
      <c r="E10" s="125">
        <f>E11+E17+E23+E29+E36+E50+E56+E59+E47</f>
        <v>40743629.89</v>
      </c>
      <c r="G10" s="79"/>
    </row>
    <row r="11" spans="1:5" s="128" customFormat="1" ht="15.75">
      <c r="A11" s="126" t="s">
        <v>252</v>
      </c>
      <c r="B11" s="64" t="s">
        <v>253</v>
      </c>
      <c r="C11" s="127">
        <f>C12</f>
        <v>9185301.89</v>
      </c>
      <c r="D11" s="127">
        <f>D12</f>
        <v>0</v>
      </c>
      <c r="E11" s="127">
        <f>E12</f>
        <v>9185301.89</v>
      </c>
    </row>
    <row r="12" spans="1:5" ht="15.75">
      <c r="A12" s="129" t="s">
        <v>254</v>
      </c>
      <c r="B12" s="130" t="s">
        <v>255</v>
      </c>
      <c r="C12" s="131">
        <f>C13+C14+C15+C16</f>
        <v>9185301.89</v>
      </c>
      <c r="D12" s="131">
        <f>D13+D14+D15+D16</f>
        <v>0</v>
      </c>
      <c r="E12" s="131">
        <f>E13+E14+E15+E16</f>
        <v>9185301.89</v>
      </c>
    </row>
    <row r="13" spans="1:5" ht="63">
      <c r="A13" s="129" t="s">
        <v>256</v>
      </c>
      <c r="B13" s="130" t="s">
        <v>257</v>
      </c>
      <c r="C13" s="131">
        <v>7841900</v>
      </c>
      <c r="D13" s="132"/>
      <c r="E13" s="131">
        <f>C13+D13</f>
        <v>7841900</v>
      </c>
    </row>
    <row r="14" spans="1:7" ht="94.5">
      <c r="A14" s="129" t="s">
        <v>258</v>
      </c>
      <c r="B14" s="130" t="s">
        <v>259</v>
      </c>
      <c r="C14" s="131">
        <v>31300</v>
      </c>
      <c r="D14" s="132"/>
      <c r="E14" s="131">
        <f>C14+D14</f>
        <v>31300</v>
      </c>
      <c r="G14" s="133"/>
    </row>
    <row r="15" spans="1:5" ht="47.25">
      <c r="A15" s="129" t="s">
        <v>260</v>
      </c>
      <c r="B15" s="130" t="s">
        <v>261</v>
      </c>
      <c r="C15" s="131">
        <v>173100</v>
      </c>
      <c r="D15" s="132"/>
      <c r="E15" s="131">
        <f>C15+D15</f>
        <v>173100</v>
      </c>
    </row>
    <row r="16" spans="1:5" ht="47.25">
      <c r="A16" s="129" t="s">
        <v>262</v>
      </c>
      <c r="B16" s="130" t="s">
        <v>263</v>
      </c>
      <c r="C16" s="131">
        <v>1139001.89</v>
      </c>
      <c r="D16" s="131"/>
      <c r="E16" s="131">
        <f>C16+D16</f>
        <v>1139001.89</v>
      </c>
    </row>
    <row r="17" spans="1:5" ht="31.5">
      <c r="A17" s="126" t="s">
        <v>264</v>
      </c>
      <c r="B17" s="134" t="s">
        <v>265</v>
      </c>
      <c r="C17" s="125">
        <f>C18</f>
        <v>362260</v>
      </c>
      <c r="D17" s="125">
        <f>D18</f>
        <v>0</v>
      </c>
      <c r="E17" s="125">
        <f>E18</f>
        <v>362260</v>
      </c>
    </row>
    <row r="18" spans="1:5" ht="31.5">
      <c r="A18" s="129" t="s">
        <v>266</v>
      </c>
      <c r="B18" s="130" t="s">
        <v>267</v>
      </c>
      <c r="C18" s="131">
        <f>C19+C20+C21+C22</f>
        <v>362260</v>
      </c>
      <c r="D18" s="131">
        <f>D19+D20+D21+D22</f>
        <v>0</v>
      </c>
      <c r="E18" s="131">
        <f>E19+E20+E21+E22</f>
        <v>362260</v>
      </c>
    </row>
    <row r="19" spans="1:5" ht="63">
      <c r="A19" s="129" t="s">
        <v>268</v>
      </c>
      <c r="B19" s="130" t="s">
        <v>269</v>
      </c>
      <c r="C19" s="131">
        <v>171590</v>
      </c>
      <c r="D19" s="132"/>
      <c r="E19" s="131">
        <f>C19+D19</f>
        <v>171590</v>
      </c>
    </row>
    <row r="20" spans="1:5" ht="78.75">
      <c r="A20" s="129" t="s">
        <v>270</v>
      </c>
      <c r="B20" s="130" t="s">
        <v>271</v>
      </c>
      <c r="C20" s="131">
        <v>1190</v>
      </c>
      <c r="D20" s="132"/>
      <c r="E20" s="131">
        <f>C20+D20</f>
        <v>1190</v>
      </c>
    </row>
    <row r="21" spans="1:5" ht="63">
      <c r="A21" s="129" t="s">
        <v>272</v>
      </c>
      <c r="B21" s="130" t="s">
        <v>273</v>
      </c>
      <c r="C21" s="131">
        <v>212110</v>
      </c>
      <c r="D21" s="132"/>
      <c r="E21" s="131">
        <f>C21+D21</f>
        <v>212110</v>
      </c>
    </row>
    <row r="22" spans="1:5" ht="63">
      <c r="A22" s="129" t="s">
        <v>274</v>
      </c>
      <c r="B22" s="130" t="s">
        <v>275</v>
      </c>
      <c r="C22" s="135">
        <v>-22630</v>
      </c>
      <c r="D22" s="132"/>
      <c r="E22" s="131">
        <f>C22+D22</f>
        <v>-22630</v>
      </c>
    </row>
    <row r="23" spans="1:5" s="120" customFormat="1" ht="15.75">
      <c r="A23" s="126" t="s">
        <v>276</v>
      </c>
      <c r="B23" s="64" t="s">
        <v>277</v>
      </c>
      <c r="C23" s="125">
        <f>C24</f>
        <v>19472188</v>
      </c>
      <c r="D23" s="125">
        <f>D24</f>
        <v>0</v>
      </c>
      <c r="E23" s="125">
        <f>E24</f>
        <v>19472188</v>
      </c>
    </row>
    <row r="24" spans="1:5" ht="31.5">
      <c r="A24" s="129" t="s">
        <v>278</v>
      </c>
      <c r="B24" s="130" t="s">
        <v>279</v>
      </c>
      <c r="C24" s="131">
        <f>C25+C27</f>
        <v>19472188</v>
      </c>
      <c r="D24" s="131">
        <f>D25+D27</f>
        <v>0</v>
      </c>
      <c r="E24" s="131">
        <f>E25+E27</f>
        <v>19472188</v>
      </c>
    </row>
    <row r="25" spans="1:5" s="136" customFormat="1" ht="29.25" customHeight="1">
      <c r="A25" s="129" t="s">
        <v>280</v>
      </c>
      <c r="B25" s="130" t="s">
        <v>281</v>
      </c>
      <c r="C25" s="131">
        <f>C26</f>
        <v>15572188</v>
      </c>
      <c r="D25" s="131">
        <f>D26</f>
        <v>0</v>
      </c>
      <c r="E25" s="131">
        <f>E26</f>
        <v>15572188</v>
      </c>
    </row>
    <row r="26" spans="1:5" s="136" customFormat="1" ht="30" customHeight="1">
      <c r="A26" s="129" t="s">
        <v>282</v>
      </c>
      <c r="B26" s="130" t="s">
        <v>281</v>
      </c>
      <c r="C26" s="131">
        <v>15572188</v>
      </c>
      <c r="D26" s="131"/>
      <c r="E26" s="131">
        <f>C26+D26</f>
        <v>15572188</v>
      </c>
    </row>
    <row r="27" spans="1:5" s="136" customFormat="1" ht="31.5">
      <c r="A27" s="129" t="s">
        <v>283</v>
      </c>
      <c r="B27" s="137" t="s">
        <v>284</v>
      </c>
      <c r="C27" s="131">
        <f>C28</f>
        <v>3900000</v>
      </c>
      <c r="D27" s="131">
        <f>D28</f>
        <v>0</v>
      </c>
      <c r="E27" s="131">
        <f>E28</f>
        <v>3900000</v>
      </c>
    </row>
    <row r="28" spans="1:5" s="136" customFormat="1" ht="63">
      <c r="A28" s="129" t="s">
        <v>285</v>
      </c>
      <c r="B28" s="137" t="s">
        <v>286</v>
      </c>
      <c r="C28" s="131">
        <v>3900000</v>
      </c>
      <c r="D28" s="132"/>
      <c r="E28" s="131">
        <f>C28+D28</f>
        <v>3900000</v>
      </c>
    </row>
    <row r="29" spans="1:5" s="120" customFormat="1" ht="15.75">
      <c r="A29" s="126" t="s">
        <v>287</v>
      </c>
      <c r="B29" s="64" t="s">
        <v>288</v>
      </c>
      <c r="C29" s="125">
        <f>C30+C32+C34</f>
        <v>6021140</v>
      </c>
      <c r="D29" s="125">
        <f>D30+D32+D34</f>
        <v>0</v>
      </c>
      <c r="E29" s="125">
        <f>E30+E32+E34</f>
        <v>6021140</v>
      </c>
    </row>
    <row r="30" spans="1:5" s="139" customFormat="1" ht="15.75">
      <c r="A30" s="129" t="s">
        <v>289</v>
      </c>
      <c r="B30" s="138" t="s">
        <v>290</v>
      </c>
      <c r="C30" s="131">
        <f>C31</f>
        <v>3520100</v>
      </c>
      <c r="D30" s="131">
        <f>D31</f>
        <v>0</v>
      </c>
      <c r="E30" s="131">
        <f>E31</f>
        <v>3520100</v>
      </c>
    </row>
    <row r="31" spans="1:5" s="139" customFormat="1" ht="47.25">
      <c r="A31" s="129" t="s">
        <v>291</v>
      </c>
      <c r="B31" s="138" t="s">
        <v>292</v>
      </c>
      <c r="C31" s="131">
        <v>3520100</v>
      </c>
      <c r="D31" s="131"/>
      <c r="E31" s="131">
        <f>C31+D31</f>
        <v>3520100</v>
      </c>
    </row>
    <row r="32" spans="1:5" s="139" customFormat="1" ht="15.75">
      <c r="A32" s="140" t="s">
        <v>293</v>
      </c>
      <c r="B32" s="138" t="s">
        <v>294</v>
      </c>
      <c r="C32" s="131">
        <f>C33</f>
        <v>1838040</v>
      </c>
      <c r="D32" s="131">
        <f>D33</f>
        <v>0</v>
      </c>
      <c r="E32" s="131">
        <f>E33</f>
        <v>1838040</v>
      </c>
    </row>
    <row r="33" spans="1:5" s="139" customFormat="1" ht="31.5">
      <c r="A33" s="140" t="s">
        <v>295</v>
      </c>
      <c r="B33" s="138" t="s">
        <v>296</v>
      </c>
      <c r="C33" s="131">
        <v>1838040</v>
      </c>
      <c r="D33" s="141"/>
      <c r="E33" s="131">
        <f>C33+D33</f>
        <v>1838040</v>
      </c>
    </row>
    <row r="34" spans="1:5" s="139" customFormat="1" ht="15.75">
      <c r="A34" s="140" t="s">
        <v>297</v>
      </c>
      <c r="B34" s="138" t="s">
        <v>298</v>
      </c>
      <c r="C34" s="131">
        <f>C35</f>
        <v>663000</v>
      </c>
      <c r="D34" s="131">
        <f>D35</f>
        <v>0</v>
      </c>
      <c r="E34" s="131">
        <f>E35</f>
        <v>663000</v>
      </c>
    </row>
    <row r="35" spans="1:5" s="139" customFormat="1" ht="31.5">
      <c r="A35" s="140" t="s">
        <v>299</v>
      </c>
      <c r="B35" s="138" t="s">
        <v>300</v>
      </c>
      <c r="C35" s="131">
        <v>663000</v>
      </c>
      <c r="D35" s="141"/>
      <c r="E35" s="131">
        <f>C35+D35</f>
        <v>663000</v>
      </c>
    </row>
    <row r="36" spans="1:5" s="143" customFormat="1" ht="47.25">
      <c r="A36" s="126" t="s">
        <v>301</v>
      </c>
      <c r="B36" s="64" t="s">
        <v>302</v>
      </c>
      <c r="C36" s="142">
        <f>C37+C44</f>
        <v>4830000</v>
      </c>
      <c r="D36" s="142">
        <f>D37+D44</f>
        <v>0</v>
      </c>
      <c r="E36" s="142">
        <f>E37+E44</f>
        <v>4830000</v>
      </c>
    </row>
    <row r="37" spans="1:5" ht="78.75">
      <c r="A37" s="129" t="s">
        <v>303</v>
      </c>
      <c r="B37" s="144" t="s">
        <v>304</v>
      </c>
      <c r="C37" s="131">
        <f>C38+C40+C42</f>
        <v>4550000</v>
      </c>
      <c r="D37" s="131">
        <f>D38+D40+D42</f>
        <v>0</v>
      </c>
      <c r="E37" s="131">
        <f>E38+E40+E42</f>
        <v>4550000</v>
      </c>
    </row>
    <row r="38" spans="1:5" ht="63">
      <c r="A38" s="140" t="s">
        <v>305</v>
      </c>
      <c r="B38" s="144" t="s">
        <v>306</v>
      </c>
      <c r="C38" s="131">
        <f>C39</f>
        <v>750000</v>
      </c>
      <c r="D38" s="131">
        <f>D39</f>
        <v>0</v>
      </c>
      <c r="E38" s="131">
        <f>E39</f>
        <v>750000</v>
      </c>
    </row>
    <row r="39" spans="1:5" ht="78.75">
      <c r="A39" s="129" t="s">
        <v>307</v>
      </c>
      <c r="B39" s="144" t="s">
        <v>308</v>
      </c>
      <c r="C39" s="131">
        <v>750000</v>
      </c>
      <c r="D39" s="131"/>
      <c r="E39" s="131">
        <f>C39+D39</f>
        <v>750000</v>
      </c>
    </row>
    <row r="40" spans="1:5" ht="78.75">
      <c r="A40" s="129" t="s">
        <v>309</v>
      </c>
      <c r="B40" s="144" t="s">
        <v>310</v>
      </c>
      <c r="C40" s="131">
        <f>C41</f>
        <v>800000</v>
      </c>
      <c r="D40" s="131">
        <f>D41</f>
        <v>0</v>
      </c>
      <c r="E40" s="131">
        <f>E41</f>
        <v>800000</v>
      </c>
    </row>
    <row r="41" spans="1:5" ht="63">
      <c r="A41" s="129" t="s">
        <v>311</v>
      </c>
      <c r="B41" s="144" t="s">
        <v>312</v>
      </c>
      <c r="C41" s="131">
        <v>800000</v>
      </c>
      <c r="D41" s="131"/>
      <c r="E41" s="131">
        <f>C41+D41</f>
        <v>800000</v>
      </c>
    </row>
    <row r="42" spans="1:5" ht="78.75">
      <c r="A42" s="129" t="s">
        <v>313</v>
      </c>
      <c r="B42" s="144" t="s">
        <v>314</v>
      </c>
      <c r="C42" s="131">
        <f>C43</f>
        <v>3000000</v>
      </c>
      <c r="D42" s="131">
        <f>D43</f>
        <v>0</v>
      </c>
      <c r="E42" s="131">
        <f>E43</f>
        <v>3000000</v>
      </c>
    </row>
    <row r="43" spans="1:5" ht="63">
      <c r="A43" s="140" t="s">
        <v>315</v>
      </c>
      <c r="B43" s="137" t="s">
        <v>316</v>
      </c>
      <c r="C43" s="131">
        <v>3000000</v>
      </c>
      <c r="D43" s="132"/>
      <c r="E43" s="131">
        <f>C43+D43</f>
        <v>3000000</v>
      </c>
    </row>
    <row r="44" spans="1:5" ht="28.5" customHeight="1">
      <c r="A44" s="129" t="s">
        <v>317</v>
      </c>
      <c r="B44" s="137" t="s">
        <v>318</v>
      </c>
      <c r="C44" s="131">
        <f aca="true" t="shared" si="0" ref="C44:E45">C45</f>
        <v>280000</v>
      </c>
      <c r="D44" s="131">
        <f t="shared" si="0"/>
        <v>0</v>
      </c>
      <c r="E44" s="131">
        <f t="shared" si="0"/>
        <v>280000</v>
      </c>
    </row>
    <row r="45" spans="1:5" ht="27" customHeight="1">
      <c r="A45" s="129" t="s">
        <v>319</v>
      </c>
      <c r="B45" s="137" t="s">
        <v>320</v>
      </c>
      <c r="C45" s="131">
        <f t="shared" si="0"/>
        <v>280000</v>
      </c>
      <c r="D45" s="131">
        <f t="shared" si="0"/>
        <v>0</v>
      </c>
      <c r="E45" s="131">
        <f t="shared" si="0"/>
        <v>280000</v>
      </c>
    </row>
    <row r="46" spans="1:5" ht="29.25" customHeight="1">
      <c r="A46" s="129" t="s">
        <v>321</v>
      </c>
      <c r="B46" s="137" t="s">
        <v>322</v>
      </c>
      <c r="C46" s="131">
        <v>280000</v>
      </c>
      <c r="D46" s="132"/>
      <c r="E46" s="131">
        <f>C46+D46</f>
        <v>280000</v>
      </c>
    </row>
    <row r="47" spans="1:5" ht="31.5">
      <c r="A47" s="145" t="s">
        <v>323</v>
      </c>
      <c r="B47" s="146" t="s">
        <v>324</v>
      </c>
      <c r="C47" s="125">
        <f>C48+C49</f>
        <v>702240</v>
      </c>
      <c r="D47" s="125">
        <f>D48+D49</f>
        <v>0</v>
      </c>
      <c r="E47" s="125">
        <f>E48+E49</f>
        <v>702240</v>
      </c>
    </row>
    <row r="48" spans="1:5" ht="31.5">
      <c r="A48" s="140" t="s">
        <v>325</v>
      </c>
      <c r="B48" s="137" t="s">
        <v>326</v>
      </c>
      <c r="C48" s="131">
        <v>672240</v>
      </c>
      <c r="D48" s="132"/>
      <c r="E48" s="131">
        <f>C48+D48</f>
        <v>672240</v>
      </c>
    </row>
    <row r="49" spans="1:5" ht="15.75">
      <c r="A49" s="140" t="s">
        <v>327</v>
      </c>
      <c r="B49" s="137" t="s">
        <v>328</v>
      </c>
      <c r="C49" s="131">
        <v>30000</v>
      </c>
      <c r="D49" s="132"/>
      <c r="E49" s="131">
        <f>C49+D49</f>
        <v>30000</v>
      </c>
    </row>
    <row r="50" spans="1:5" s="147" customFormat="1" ht="31.5">
      <c r="A50" s="145" t="s">
        <v>329</v>
      </c>
      <c r="B50" s="146" t="s">
        <v>330</v>
      </c>
      <c r="C50" s="125">
        <f>C51</f>
        <v>0</v>
      </c>
      <c r="D50" s="125">
        <f>D51</f>
        <v>0</v>
      </c>
      <c r="E50" s="125">
        <f>E51</f>
        <v>0</v>
      </c>
    </row>
    <row r="51" spans="1:5" s="147" customFormat="1" ht="31.5">
      <c r="A51" s="140" t="s">
        <v>394</v>
      </c>
      <c r="B51" s="148" t="s">
        <v>395</v>
      </c>
      <c r="C51" s="131">
        <f>C52+C54</f>
        <v>0</v>
      </c>
      <c r="D51" s="131">
        <f>D52+D54</f>
        <v>0</v>
      </c>
      <c r="E51" s="131">
        <f>E52+E54</f>
        <v>0</v>
      </c>
    </row>
    <row r="52" spans="1:5" s="147" customFormat="1" ht="31.5">
      <c r="A52" s="140" t="s">
        <v>396</v>
      </c>
      <c r="B52" s="148" t="s">
        <v>397</v>
      </c>
      <c r="C52" s="131">
        <f>C53</f>
        <v>0</v>
      </c>
      <c r="D52" s="131">
        <f>D53</f>
        <v>0</v>
      </c>
      <c r="E52" s="131">
        <f>E53</f>
        <v>0</v>
      </c>
    </row>
    <row r="53" spans="1:5" s="147" customFormat="1" ht="47.25">
      <c r="A53" s="140" t="s">
        <v>398</v>
      </c>
      <c r="B53" s="148" t="s">
        <v>399</v>
      </c>
      <c r="C53" s="131">
        <v>0</v>
      </c>
      <c r="D53" s="131"/>
      <c r="E53" s="131">
        <f>C53+D53</f>
        <v>0</v>
      </c>
    </row>
    <row r="54" spans="1:5" s="147" customFormat="1" ht="31.5">
      <c r="A54" s="140" t="s">
        <v>400</v>
      </c>
      <c r="B54" s="148" t="s">
        <v>401</v>
      </c>
      <c r="C54" s="131">
        <f>C55</f>
        <v>0</v>
      </c>
      <c r="D54" s="131">
        <f>D55</f>
        <v>0</v>
      </c>
      <c r="E54" s="131">
        <f>E55</f>
        <v>0</v>
      </c>
    </row>
    <row r="55" spans="1:5" s="147" customFormat="1" ht="47.25">
      <c r="A55" s="140" t="s">
        <v>402</v>
      </c>
      <c r="B55" s="148" t="s">
        <v>403</v>
      </c>
      <c r="C55" s="135">
        <v>0</v>
      </c>
      <c r="D55" s="131"/>
      <c r="E55" s="131">
        <f>C55+D55</f>
        <v>0</v>
      </c>
    </row>
    <row r="56" spans="1:5" s="120" customFormat="1" ht="15.75">
      <c r="A56" s="126" t="s">
        <v>331</v>
      </c>
      <c r="B56" s="64" t="s">
        <v>332</v>
      </c>
      <c r="C56" s="125">
        <f>C57+C58</f>
        <v>18000</v>
      </c>
      <c r="D56" s="125">
        <f>D57+D58</f>
        <v>0</v>
      </c>
      <c r="E56" s="125">
        <f>E57+E58</f>
        <v>18000</v>
      </c>
    </row>
    <row r="57" spans="1:5" s="120" customFormat="1" ht="47.25">
      <c r="A57" s="149" t="s">
        <v>333</v>
      </c>
      <c r="B57" s="148" t="s">
        <v>334</v>
      </c>
      <c r="C57" s="131">
        <v>6000</v>
      </c>
      <c r="D57" s="131"/>
      <c r="E57" s="131">
        <f>C57+D57</f>
        <v>6000</v>
      </c>
    </row>
    <row r="58" spans="1:5" s="120" customFormat="1" ht="63">
      <c r="A58" s="149" t="s">
        <v>335</v>
      </c>
      <c r="B58" s="148" t="s">
        <v>336</v>
      </c>
      <c r="C58" s="131">
        <v>12000</v>
      </c>
      <c r="D58" s="131"/>
      <c r="E58" s="131">
        <f>C58+D58</f>
        <v>12000</v>
      </c>
    </row>
    <row r="59" spans="1:5" s="120" customFormat="1" ht="15.75">
      <c r="A59" s="126" t="s">
        <v>337</v>
      </c>
      <c r="B59" s="134" t="s">
        <v>338</v>
      </c>
      <c r="C59" s="125">
        <f aca="true" t="shared" si="1" ref="C59:E60">C60</f>
        <v>152500</v>
      </c>
      <c r="D59" s="125">
        <f t="shared" si="1"/>
        <v>0</v>
      </c>
      <c r="E59" s="125">
        <f t="shared" si="1"/>
        <v>152500</v>
      </c>
    </row>
    <row r="60" spans="1:5" ht="15.75">
      <c r="A60" s="129" t="s">
        <v>362</v>
      </c>
      <c r="B60" s="130" t="s">
        <v>363</v>
      </c>
      <c r="C60" s="150">
        <f t="shared" si="1"/>
        <v>152500</v>
      </c>
      <c r="D60" s="150">
        <f t="shared" si="1"/>
        <v>0</v>
      </c>
      <c r="E60" s="150">
        <f t="shared" si="1"/>
        <v>152500</v>
      </c>
    </row>
    <row r="61" spans="1:5" ht="15.75">
      <c r="A61" s="129" t="s">
        <v>364</v>
      </c>
      <c r="B61" s="130" t="s">
        <v>365</v>
      </c>
      <c r="C61" s="150">
        <v>152500</v>
      </c>
      <c r="D61" s="131"/>
      <c r="E61" s="131">
        <f>C61+D61</f>
        <v>152500</v>
      </c>
    </row>
    <row r="62" spans="1:5" ht="15.75">
      <c r="A62" s="151" t="s">
        <v>339</v>
      </c>
      <c r="B62" s="152" t="s">
        <v>340</v>
      </c>
      <c r="C62" s="153">
        <f>C63+C78</f>
        <v>41061038.46</v>
      </c>
      <c r="D62" s="153">
        <f>D63+D78</f>
        <v>0</v>
      </c>
      <c r="E62" s="153">
        <f>E63+E78</f>
        <v>41061038.46</v>
      </c>
    </row>
    <row r="63" spans="1:5" ht="31.5">
      <c r="A63" s="129" t="s">
        <v>341</v>
      </c>
      <c r="B63" s="154" t="s">
        <v>342</v>
      </c>
      <c r="C63" s="155">
        <f>C64+C67+C70+C73+C75+C74+C76+C68+C69+C77</f>
        <v>40941038.46</v>
      </c>
      <c r="D63" s="155">
        <f>D64+D67+D70+D73+D75+D74+D76+D68+D69+D77</f>
        <v>0</v>
      </c>
      <c r="E63" s="155">
        <f>E64+E67+E70+E73+E75+E74+E76+E68+E69+E77</f>
        <v>40941038.46</v>
      </c>
    </row>
    <row r="64" spans="1:5" ht="31.5">
      <c r="A64" s="156" t="s">
        <v>343</v>
      </c>
      <c r="B64" s="157" t="s">
        <v>344</v>
      </c>
      <c r="C64" s="155">
        <f>C65+C66</f>
        <v>13103336</v>
      </c>
      <c r="D64" s="155">
        <f>D65+D66</f>
        <v>0</v>
      </c>
      <c r="E64" s="155">
        <f>E65+E66</f>
        <v>13103336</v>
      </c>
    </row>
    <row r="65" spans="1:5" ht="31.5">
      <c r="A65" s="156" t="s">
        <v>345</v>
      </c>
      <c r="B65" s="154" t="s">
        <v>346</v>
      </c>
      <c r="C65" s="158">
        <v>12494000</v>
      </c>
      <c r="D65" s="132"/>
      <c r="E65" s="155">
        <f>C65+D65</f>
        <v>12494000</v>
      </c>
    </row>
    <row r="66" spans="1:5" ht="31.5">
      <c r="A66" s="156" t="s">
        <v>475</v>
      </c>
      <c r="B66" s="154" t="s">
        <v>474</v>
      </c>
      <c r="C66" s="158">
        <v>609336</v>
      </c>
      <c r="D66" s="132"/>
      <c r="E66" s="155">
        <f>C66+D66</f>
        <v>609336</v>
      </c>
    </row>
    <row r="67" spans="1:5" ht="39.75" customHeight="1">
      <c r="A67" s="156" t="s">
        <v>347</v>
      </c>
      <c r="B67" s="154" t="s">
        <v>348</v>
      </c>
      <c r="C67" s="155">
        <v>6209688.11</v>
      </c>
      <c r="D67" s="132"/>
      <c r="E67" s="155">
        <f>C67+D67</f>
        <v>6209688.11</v>
      </c>
    </row>
    <row r="68" spans="1:5" ht="47.25">
      <c r="A68" s="156" t="s">
        <v>506</v>
      </c>
      <c r="B68" s="154" t="s">
        <v>504</v>
      </c>
      <c r="C68" s="155">
        <v>1300000</v>
      </c>
      <c r="D68" s="132"/>
      <c r="E68" s="155">
        <f>C68+D68</f>
        <v>1300000</v>
      </c>
    </row>
    <row r="69" spans="1:5" ht="47.25">
      <c r="A69" s="156" t="s">
        <v>507</v>
      </c>
      <c r="B69" s="154" t="s">
        <v>505</v>
      </c>
      <c r="C69" s="155">
        <v>9185716.22</v>
      </c>
      <c r="D69" s="132"/>
      <c r="E69" s="155">
        <f>C69+D69</f>
        <v>9185716.22</v>
      </c>
    </row>
    <row r="70" spans="1:5" ht="31.5">
      <c r="A70" s="156" t="s">
        <v>349</v>
      </c>
      <c r="B70" s="154" t="s">
        <v>350</v>
      </c>
      <c r="C70" s="155">
        <f aca="true" t="shared" si="2" ref="C70:E71">C71</f>
        <v>902900</v>
      </c>
      <c r="D70" s="155">
        <f t="shared" si="2"/>
        <v>0</v>
      </c>
      <c r="E70" s="155">
        <f t="shared" si="2"/>
        <v>902900</v>
      </c>
    </row>
    <row r="71" spans="1:5" ht="31.5">
      <c r="A71" s="156" t="s">
        <v>351</v>
      </c>
      <c r="B71" s="154" t="s">
        <v>352</v>
      </c>
      <c r="C71" s="155">
        <f t="shared" si="2"/>
        <v>902900</v>
      </c>
      <c r="D71" s="155">
        <f t="shared" si="2"/>
        <v>0</v>
      </c>
      <c r="E71" s="155">
        <f t="shared" si="2"/>
        <v>902900</v>
      </c>
    </row>
    <row r="72" spans="1:5" ht="47.25">
      <c r="A72" s="156" t="s">
        <v>353</v>
      </c>
      <c r="B72" s="154" t="s">
        <v>354</v>
      </c>
      <c r="C72" s="155">
        <v>902900</v>
      </c>
      <c r="D72" s="132"/>
      <c r="E72" s="159">
        <f aca="true" t="shared" si="3" ref="E72:E77">C72+D72</f>
        <v>902900</v>
      </c>
    </row>
    <row r="73" spans="1:5" ht="63">
      <c r="A73" s="156" t="s">
        <v>355</v>
      </c>
      <c r="B73" s="154" t="s">
        <v>356</v>
      </c>
      <c r="C73" s="158">
        <v>327000</v>
      </c>
      <c r="D73" s="132"/>
      <c r="E73" s="159">
        <f t="shared" si="3"/>
        <v>327000</v>
      </c>
    </row>
    <row r="74" spans="1:5" ht="31.5">
      <c r="A74" s="160" t="s">
        <v>404</v>
      </c>
      <c r="B74" s="161" t="s">
        <v>405</v>
      </c>
      <c r="C74" s="158">
        <v>5000000</v>
      </c>
      <c r="D74" s="132"/>
      <c r="E74" s="159">
        <f t="shared" si="3"/>
        <v>5000000</v>
      </c>
    </row>
    <row r="75" spans="1:5" ht="47.25">
      <c r="A75" s="160" t="s">
        <v>406</v>
      </c>
      <c r="B75" s="161" t="s">
        <v>407</v>
      </c>
      <c r="C75" s="158">
        <v>1100000</v>
      </c>
      <c r="D75" s="132"/>
      <c r="E75" s="159">
        <f t="shared" si="3"/>
        <v>1100000</v>
      </c>
    </row>
    <row r="76" spans="1:5" ht="63">
      <c r="A76" s="160" t="s">
        <v>442</v>
      </c>
      <c r="B76" s="161" t="s">
        <v>441</v>
      </c>
      <c r="C76" s="158">
        <v>3362398.13</v>
      </c>
      <c r="D76" s="132"/>
      <c r="E76" s="159">
        <f t="shared" si="3"/>
        <v>3362398.13</v>
      </c>
    </row>
    <row r="77" spans="1:5" ht="47.25">
      <c r="A77" s="160" t="s">
        <v>513</v>
      </c>
      <c r="B77" s="161" t="s">
        <v>512</v>
      </c>
      <c r="C77" s="158">
        <v>450000</v>
      </c>
      <c r="D77" s="132"/>
      <c r="E77" s="159">
        <f t="shared" si="3"/>
        <v>450000</v>
      </c>
    </row>
    <row r="78" spans="1:5" ht="15.75">
      <c r="A78" s="156" t="s">
        <v>357</v>
      </c>
      <c r="B78" s="154" t="s">
        <v>358</v>
      </c>
      <c r="C78" s="158">
        <f>C79</f>
        <v>120000</v>
      </c>
      <c r="D78" s="158">
        <f>D79</f>
        <v>0</v>
      </c>
      <c r="E78" s="158">
        <f>E79</f>
        <v>120000</v>
      </c>
    </row>
    <row r="79" spans="1:5" ht="15.75">
      <c r="A79" s="156" t="s">
        <v>359</v>
      </c>
      <c r="B79" s="154" t="s">
        <v>360</v>
      </c>
      <c r="C79" s="158">
        <v>120000</v>
      </c>
      <c r="D79" s="132"/>
      <c r="E79" s="159">
        <f>C79+D79</f>
        <v>120000</v>
      </c>
    </row>
    <row r="80" spans="1:5" ht="15.75" hidden="1">
      <c r="A80" s="156"/>
      <c r="B80" s="154"/>
      <c r="C80" s="158"/>
      <c r="D80" s="132"/>
      <c r="E80" s="159"/>
    </row>
    <row r="81" spans="1:5" ht="15.75" hidden="1">
      <c r="A81" s="156"/>
      <c r="B81" s="154"/>
      <c r="C81" s="158"/>
      <c r="D81" s="132"/>
      <c r="E81" s="159"/>
    </row>
    <row r="82" spans="1:5" ht="15.75" hidden="1">
      <c r="A82" s="156"/>
      <c r="B82" s="154"/>
      <c r="C82" s="158"/>
      <c r="D82" s="132"/>
      <c r="E82" s="159"/>
    </row>
    <row r="83" spans="1:5" ht="15.75" hidden="1">
      <c r="A83" s="156"/>
      <c r="B83" s="154"/>
      <c r="C83" s="158"/>
      <c r="D83" s="132"/>
      <c r="E83" s="159"/>
    </row>
    <row r="84" spans="1:5" ht="15.75" hidden="1">
      <c r="A84" s="156"/>
      <c r="B84" s="154"/>
      <c r="C84" s="158"/>
      <c r="D84" s="132"/>
      <c r="E84" s="159"/>
    </row>
    <row r="85" spans="1:5" ht="15.75" hidden="1">
      <c r="A85" s="156"/>
      <c r="B85" s="154"/>
      <c r="C85" s="158"/>
      <c r="D85" s="132"/>
      <c r="E85" s="159"/>
    </row>
    <row r="86" spans="1:5" ht="15.75" hidden="1">
      <c r="A86" s="156"/>
      <c r="B86" s="154"/>
      <c r="C86" s="158"/>
      <c r="D86" s="132"/>
      <c r="E86" s="159"/>
    </row>
    <row r="87" spans="1:5" ht="15.75" hidden="1">
      <c r="A87" s="156"/>
      <c r="B87" s="154"/>
      <c r="C87" s="158"/>
      <c r="D87" s="132"/>
      <c r="E87" s="159"/>
    </row>
    <row r="88" spans="1:5" s="120" customFormat="1" ht="15.75">
      <c r="A88" s="126"/>
      <c r="B88" s="64" t="s">
        <v>361</v>
      </c>
      <c r="C88" s="125">
        <f>C10+C62</f>
        <v>81804668.35</v>
      </c>
      <c r="D88" s="125">
        <f>D10+D62</f>
        <v>0</v>
      </c>
      <c r="E88" s="125">
        <f>E10+E62</f>
        <v>81804668.35</v>
      </c>
    </row>
    <row r="89" spans="1:3" s="136" customFormat="1" ht="15.75">
      <c r="A89" s="119"/>
      <c r="B89" s="162"/>
      <c r="C89" s="163"/>
    </row>
    <row r="90" spans="1:3" ht="15.75">
      <c r="A90" s="120"/>
      <c r="C90" s="133"/>
    </row>
    <row r="91" spans="3:7" ht="15.75">
      <c r="C91" s="133"/>
      <c r="E91" s="133"/>
      <c r="G91" s="133"/>
    </row>
    <row r="92" spans="3:5" ht="15.75">
      <c r="C92" s="133"/>
      <c r="E92" s="133"/>
    </row>
    <row r="93" spans="3:5" ht="15.75">
      <c r="C93" s="133"/>
      <c r="E93" s="133"/>
    </row>
    <row r="94" spans="1:2" s="120" customFormat="1" ht="15.75">
      <c r="A94" s="119"/>
      <c r="B94" s="164"/>
    </row>
    <row r="95" spans="1:3" s="120" customFormat="1" ht="15.75">
      <c r="A95" s="119"/>
      <c r="B95" s="164"/>
      <c r="C95" s="165"/>
    </row>
    <row r="96" spans="1:2" s="120" customFormat="1" ht="15.75">
      <c r="A96" s="119"/>
      <c r="B96" s="164"/>
    </row>
    <row r="287" ht="15.75">
      <c r="F287" s="119">
        <f>236028+70000</f>
        <v>306028</v>
      </c>
    </row>
  </sheetData>
  <sheetProtection/>
  <mergeCells count="7">
    <mergeCell ref="C4:E4"/>
    <mergeCell ref="A5:E5"/>
    <mergeCell ref="A7:A8"/>
    <mergeCell ref="B7:B8"/>
    <mergeCell ref="C7:C8"/>
    <mergeCell ref="D7:D8"/>
    <mergeCell ref="E7:E8"/>
  </mergeCells>
  <printOptions/>
  <pageMargins left="0.7086614173228347" right="0.31496062992125984" top="0.35433070866141736" bottom="0.35433070866141736" header="0" footer="0"/>
  <pageSetup fitToHeight="0" fitToWidth="1" horizontalDpi="600" verticalDpi="600" orientation="portrait" paperSize="9" scale="66" r:id="rId1"/>
  <colBreaks count="2" manualBreakCount="2">
    <brk id="2" max="28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B1">
      <selection activeCell="C21" sqref="C21"/>
    </sheetView>
  </sheetViews>
  <sheetFormatPr defaultColWidth="9.00390625" defaultRowHeight="15.75"/>
  <cols>
    <col min="1" max="1" width="7.00390625" style="0" customWidth="1"/>
    <col min="2" max="2" width="49.75390625" style="0" customWidth="1"/>
    <col min="3" max="3" width="29.375" style="0" customWidth="1"/>
  </cols>
  <sheetData>
    <row r="1" spans="1:3" ht="109.5" customHeight="1">
      <c r="A1" s="166"/>
      <c r="C1" s="114" t="s">
        <v>439</v>
      </c>
    </row>
    <row r="2" spans="1:3" ht="32.25" customHeight="1">
      <c r="A2" s="201" t="s">
        <v>493</v>
      </c>
      <c r="B2" s="201"/>
      <c r="C2" s="201"/>
    </row>
    <row r="3" spans="1:3" ht="15.75">
      <c r="A3" s="115"/>
      <c r="B3" s="115"/>
      <c r="C3" s="17" t="s">
        <v>11</v>
      </c>
    </row>
    <row r="4" spans="1:3" ht="15.75">
      <c r="A4" s="18" t="s">
        <v>479</v>
      </c>
      <c r="B4" s="167" t="s">
        <v>480</v>
      </c>
      <c r="C4" s="111" t="s">
        <v>473</v>
      </c>
    </row>
    <row r="5" spans="1:3" ht="15.75">
      <c r="A5" s="91"/>
      <c r="B5" s="168" t="s">
        <v>481</v>
      </c>
      <c r="C5" s="169">
        <f>C6+C10+C14+C16</f>
        <v>40941038.46</v>
      </c>
    </row>
    <row r="6" spans="1:3" ht="31.5">
      <c r="A6" s="170" t="s">
        <v>482</v>
      </c>
      <c r="B6" s="44" t="s">
        <v>344</v>
      </c>
      <c r="C6" s="169">
        <f>C8+C9</f>
        <v>13103336</v>
      </c>
    </row>
    <row r="7" spans="1:3" ht="15.75">
      <c r="A7" s="171"/>
      <c r="B7" s="28" t="s">
        <v>483</v>
      </c>
      <c r="C7" s="172"/>
    </row>
    <row r="8" spans="1:3" ht="31.5">
      <c r="A8" s="171">
        <v>1</v>
      </c>
      <c r="B8" s="28" t="s">
        <v>484</v>
      </c>
      <c r="C8" s="113">
        <v>12494000</v>
      </c>
    </row>
    <row r="9" spans="1:3" ht="68.25" customHeight="1">
      <c r="A9" s="171">
        <v>2</v>
      </c>
      <c r="B9" s="28" t="s">
        <v>474</v>
      </c>
      <c r="C9" s="113">
        <v>609336</v>
      </c>
    </row>
    <row r="10" spans="1:3" ht="31.5">
      <c r="A10" s="170" t="s">
        <v>485</v>
      </c>
      <c r="B10" s="44" t="s">
        <v>486</v>
      </c>
      <c r="C10" s="41">
        <f>C11+C12+C13</f>
        <v>16695404.330000002</v>
      </c>
    </row>
    <row r="11" spans="1:3" ht="63">
      <c r="A11" s="171">
        <v>1</v>
      </c>
      <c r="B11" s="28" t="s">
        <v>487</v>
      </c>
      <c r="C11" s="42">
        <v>6209688.11</v>
      </c>
    </row>
    <row r="12" spans="1:3" ht="63">
      <c r="A12" s="171">
        <v>2</v>
      </c>
      <c r="B12" s="28" t="s">
        <v>508</v>
      </c>
      <c r="C12" s="42">
        <v>1300000</v>
      </c>
    </row>
    <row r="13" spans="1:3" ht="63">
      <c r="A13" s="171">
        <v>3</v>
      </c>
      <c r="B13" s="28" t="s">
        <v>505</v>
      </c>
      <c r="C13" s="42">
        <v>9185716.22</v>
      </c>
    </row>
    <row r="14" spans="1:3" ht="31.5">
      <c r="A14" s="170" t="s">
        <v>488</v>
      </c>
      <c r="B14" s="44" t="s">
        <v>489</v>
      </c>
      <c r="C14" s="169">
        <f>C15</f>
        <v>902900</v>
      </c>
    </row>
    <row r="15" spans="1:3" ht="47.25">
      <c r="A15" s="171" t="s">
        <v>490</v>
      </c>
      <c r="B15" s="173" t="s">
        <v>491</v>
      </c>
      <c r="C15" s="172">
        <v>902900</v>
      </c>
    </row>
    <row r="16" spans="1:3" ht="15.75">
      <c r="A16" s="170" t="s">
        <v>492</v>
      </c>
      <c r="B16" s="44" t="s">
        <v>236</v>
      </c>
      <c r="C16" s="169">
        <f>C17+C18+C19+C20+C21</f>
        <v>10239398.129999999</v>
      </c>
    </row>
    <row r="17" spans="1:3" ht="78.75">
      <c r="A17" s="174">
        <v>1</v>
      </c>
      <c r="B17" s="154" t="s">
        <v>356</v>
      </c>
      <c r="C17" s="172">
        <v>327000</v>
      </c>
    </row>
    <row r="18" spans="1:3" ht="63">
      <c r="A18" s="174">
        <v>2</v>
      </c>
      <c r="B18" s="154" t="s">
        <v>407</v>
      </c>
      <c r="C18" s="172">
        <v>1100000</v>
      </c>
    </row>
    <row r="19" spans="1:3" ht="47.25">
      <c r="A19" s="174">
        <v>3</v>
      </c>
      <c r="B19" s="154" t="s">
        <v>405</v>
      </c>
      <c r="C19" s="172">
        <v>5000000</v>
      </c>
    </row>
    <row r="20" spans="1:3" ht="78.75">
      <c r="A20" s="175">
        <v>4</v>
      </c>
      <c r="B20" s="154" t="s">
        <v>441</v>
      </c>
      <c r="C20" s="175">
        <v>3362398.13</v>
      </c>
    </row>
    <row r="21" spans="1:3" ht="47.25">
      <c r="A21" s="175">
        <v>5</v>
      </c>
      <c r="B21" s="154" t="s">
        <v>512</v>
      </c>
      <c r="C21" s="184">
        <v>450000</v>
      </c>
    </row>
  </sheetData>
  <sheetProtection/>
  <mergeCells count="1">
    <mergeCell ref="A2:C2"/>
  </mergeCell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tabSelected="1" zoomScalePageLayoutView="0" workbookViewId="0" topLeftCell="A1">
      <selection activeCell="G157" sqref="G157"/>
    </sheetView>
  </sheetViews>
  <sheetFormatPr defaultColWidth="9.00390625" defaultRowHeight="15.75"/>
  <cols>
    <col min="1" max="1" width="50.50390625" style="12" customWidth="1"/>
    <col min="2" max="2" width="6.75390625" style="14" customWidth="1"/>
    <col min="3" max="3" width="7.25390625" style="47" customWidth="1"/>
    <col min="4" max="4" width="13.00390625" style="14" customWidth="1"/>
    <col min="5" max="5" width="10.875" style="14" customWidth="1"/>
    <col min="6" max="6" width="14.75390625" style="14" customWidth="1"/>
    <col min="7" max="7" width="13.875" style="14" customWidth="1"/>
    <col min="8" max="8" width="15.75390625" style="14" customWidth="1"/>
    <col min="9" max="9" width="14.50390625" style="14" customWidth="1"/>
    <col min="10" max="10" width="9.50390625" style="14" bestFit="1" customWidth="1"/>
    <col min="11" max="11" width="12.125" style="14" bestFit="1" customWidth="1"/>
    <col min="12" max="16384" width="9.00390625" style="14" customWidth="1"/>
  </cols>
  <sheetData>
    <row r="1" spans="2:9" ht="79.5" customHeight="1">
      <c r="B1" s="13"/>
      <c r="C1" s="13"/>
      <c r="F1" s="191" t="s">
        <v>453</v>
      </c>
      <c r="G1" s="191"/>
      <c r="H1" s="191"/>
      <c r="I1" s="15"/>
    </row>
    <row r="2" spans="1:8" ht="18" customHeight="1">
      <c r="A2" s="201" t="s">
        <v>440</v>
      </c>
      <c r="B2" s="201"/>
      <c r="C2" s="201"/>
      <c r="D2" s="201"/>
      <c r="E2" s="201"/>
      <c r="F2" s="201"/>
      <c r="G2" s="201"/>
      <c r="H2" s="201"/>
    </row>
    <row r="3" spans="2:8" ht="18" customHeight="1">
      <c r="B3" s="12"/>
      <c r="C3" s="16"/>
      <c r="D3" s="12"/>
      <c r="E3" s="12"/>
      <c r="F3" s="17"/>
      <c r="G3" s="53"/>
      <c r="H3" s="17" t="s">
        <v>11</v>
      </c>
    </row>
    <row r="4" spans="1:8" ht="54.75" customHeight="1">
      <c r="A4" s="18" t="s">
        <v>0</v>
      </c>
      <c r="B4" s="11" t="s">
        <v>12</v>
      </c>
      <c r="C4" s="18" t="s">
        <v>13</v>
      </c>
      <c r="D4" s="18" t="s">
        <v>14</v>
      </c>
      <c r="E4" s="109" t="s">
        <v>15</v>
      </c>
      <c r="F4" s="110" t="s">
        <v>471</v>
      </c>
      <c r="G4" s="107" t="s">
        <v>472</v>
      </c>
      <c r="H4" s="108" t="s">
        <v>473</v>
      </c>
    </row>
    <row r="5" spans="1:11" s="54" customFormat="1" ht="18" customHeigh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116"/>
      <c r="K5" s="116"/>
    </row>
    <row r="6" spans="1:10" ht="18" customHeight="1">
      <c r="A6" s="19" t="s">
        <v>16</v>
      </c>
      <c r="B6" s="20"/>
      <c r="C6" s="20"/>
      <c r="D6" s="20"/>
      <c r="E6" s="20"/>
      <c r="F6" s="21">
        <f>F7+F55+F64+F87+F122+F159+F174+F210+F236+F243</f>
        <v>95118888.33</v>
      </c>
      <c r="G6" s="21">
        <f>G7+G55+G64+G87+G122+G159+G174+G210+G236+G243</f>
        <v>0</v>
      </c>
      <c r="H6" s="21">
        <f>H7+H55+H64+H87+H122+H159+H174+H210+H236+H243</f>
        <v>95118888.33</v>
      </c>
      <c r="I6" s="48"/>
      <c r="J6" s="48"/>
    </row>
    <row r="7" spans="1:9" ht="18" customHeight="1">
      <c r="A7" s="25" t="s">
        <v>18</v>
      </c>
      <c r="B7" s="26" t="s">
        <v>17</v>
      </c>
      <c r="C7" s="26" t="s">
        <v>19</v>
      </c>
      <c r="D7" s="24"/>
      <c r="E7" s="24"/>
      <c r="F7" s="21">
        <f>F8+F15+F25+F30</f>
        <v>26605774</v>
      </c>
      <c r="G7" s="21">
        <f>G8+G15+G25+G30</f>
        <v>0</v>
      </c>
      <c r="H7" s="21">
        <f>H8+H15+H25+H30</f>
        <v>26605774</v>
      </c>
      <c r="I7" s="48"/>
    </row>
    <row r="8" spans="1:9" ht="63">
      <c r="A8" s="28" t="s">
        <v>20</v>
      </c>
      <c r="B8" s="24" t="s">
        <v>17</v>
      </c>
      <c r="C8" s="24" t="s">
        <v>21</v>
      </c>
      <c r="D8" s="24"/>
      <c r="E8" s="24"/>
      <c r="F8" s="29">
        <f aca="true" t="shared" si="0" ref="F8:H9">F9</f>
        <v>315415</v>
      </c>
      <c r="G8" s="29">
        <f t="shared" si="0"/>
        <v>0</v>
      </c>
      <c r="H8" s="29">
        <f t="shared" si="0"/>
        <v>315415</v>
      </c>
      <c r="I8" s="48"/>
    </row>
    <row r="9" spans="1:9" ht="47.25">
      <c r="A9" s="28" t="s">
        <v>367</v>
      </c>
      <c r="B9" s="24" t="s">
        <v>17</v>
      </c>
      <c r="C9" s="24" t="s">
        <v>21</v>
      </c>
      <c r="D9" s="30" t="s">
        <v>366</v>
      </c>
      <c r="E9" s="24"/>
      <c r="F9" s="29">
        <f t="shared" si="0"/>
        <v>315415</v>
      </c>
      <c r="G9" s="29">
        <f t="shared" si="0"/>
        <v>0</v>
      </c>
      <c r="H9" s="29">
        <f t="shared" si="0"/>
        <v>315415</v>
      </c>
      <c r="I9" s="48"/>
    </row>
    <row r="10" spans="1:12" ht="15.75">
      <c r="A10" s="25" t="s">
        <v>22</v>
      </c>
      <c r="B10" s="24" t="s">
        <v>17</v>
      </c>
      <c r="C10" s="24" t="s">
        <v>21</v>
      </c>
      <c r="D10" s="30" t="s">
        <v>444</v>
      </c>
      <c r="E10" s="24"/>
      <c r="F10" s="29">
        <f>F11+F13</f>
        <v>315415</v>
      </c>
      <c r="G10" s="29">
        <f>G11+G13</f>
        <v>0</v>
      </c>
      <c r="H10" s="29">
        <f>H11+H13</f>
        <v>315415</v>
      </c>
      <c r="I10" s="48"/>
      <c r="J10" s="50"/>
      <c r="K10" s="49"/>
      <c r="L10" s="49"/>
    </row>
    <row r="11" spans="1:12" ht="78.75">
      <c r="A11" s="28" t="s">
        <v>23</v>
      </c>
      <c r="B11" s="24" t="s">
        <v>17</v>
      </c>
      <c r="C11" s="24" t="s">
        <v>21</v>
      </c>
      <c r="D11" s="30" t="s">
        <v>444</v>
      </c>
      <c r="E11" s="30" t="s">
        <v>24</v>
      </c>
      <c r="F11" s="29">
        <f>F12</f>
        <v>292415</v>
      </c>
      <c r="G11" s="29">
        <f>G12</f>
        <v>0</v>
      </c>
      <c r="H11" s="29">
        <f>H12</f>
        <v>292415</v>
      </c>
      <c r="I11" s="48"/>
      <c r="J11" s="50"/>
      <c r="K11" s="49"/>
      <c r="L11" s="49"/>
    </row>
    <row r="12" spans="1:12" ht="31.5">
      <c r="A12" s="28" t="s">
        <v>25</v>
      </c>
      <c r="B12" s="24" t="s">
        <v>17</v>
      </c>
      <c r="C12" s="24" t="s">
        <v>21</v>
      </c>
      <c r="D12" s="30" t="s">
        <v>444</v>
      </c>
      <c r="E12" s="30" t="s">
        <v>26</v>
      </c>
      <c r="F12" s="29">
        <v>292415</v>
      </c>
      <c r="G12" s="58"/>
      <c r="H12" s="36">
        <f>F12+G12</f>
        <v>292415</v>
      </c>
      <c r="I12" s="48"/>
      <c r="J12" s="50"/>
      <c r="K12" s="49"/>
      <c r="L12" s="49"/>
    </row>
    <row r="13" spans="1:8" ht="31.5">
      <c r="A13" s="28" t="s">
        <v>27</v>
      </c>
      <c r="B13" s="24" t="s">
        <v>17</v>
      </c>
      <c r="C13" s="30" t="s">
        <v>21</v>
      </c>
      <c r="D13" s="30" t="s">
        <v>444</v>
      </c>
      <c r="E13" s="30" t="s">
        <v>28</v>
      </c>
      <c r="F13" s="29">
        <f>F14</f>
        <v>23000</v>
      </c>
      <c r="G13" s="29">
        <f>G14</f>
        <v>0</v>
      </c>
      <c r="H13" s="29">
        <f>H14</f>
        <v>23000</v>
      </c>
    </row>
    <row r="14" spans="1:11" s="22" customFormat="1" ht="31.5">
      <c r="A14" s="28" t="s">
        <v>29</v>
      </c>
      <c r="B14" s="30" t="s">
        <v>17</v>
      </c>
      <c r="C14" s="30" t="s">
        <v>21</v>
      </c>
      <c r="D14" s="30" t="s">
        <v>444</v>
      </c>
      <c r="E14" s="30" t="s">
        <v>30</v>
      </c>
      <c r="F14" s="29">
        <v>23000</v>
      </c>
      <c r="G14" s="29"/>
      <c r="H14" s="29">
        <f>F14+G14</f>
        <v>23000</v>
      </c>
      <c r="I14" s="51"/>
      <c r="K14" s="51"/>
    </row>
    <row r="15" spans="1:8" s="22" customFormat="1" ht="63">
      <c r="A15" s="23" t="s">
        <v>31</v>
      </c>
      <c r="B15" s="24" t="s">
        <v>17</v>
      </c>
      <c r="C15" s="24" t="s">
        <v>32</v>
      </c>
      <c r="D15" s="31"/>
      <c r="E15" s="24"/>
      <c r="F15" s="29">
        <f>F16</f>
        <v>15726757</v>
      </c>
      <c r="G15" s="29">
        <f>G16</f>
        <v>290000</v>
      </c>
      <c r="H15" s="29">
        <f>H16</f>
        <v>16016757</v>
      </c>
    </row>
    <row r="16" spans="1:8" s="27" customFormat="1" ht="47.25">
      <c r="A16" s="28" t="s">
        <v>367</v>
      </c>
      <c r="B16" s="24" t="s">
        <v>17</v>
      </c>
      <c r="C16" s="24" t="s">
        <v>32</v>
      </c>
      <c r="D16" s="30" t="s">
        <v>366</v>
      </c>
      <c r="E16" s="24"/>
      <c r="F16" s="29">
        <f>F17+F22</f>
        <v>15726757</v>
      </c>
      <c r="G16" s="29">
        <f>G17+G22</f>
        <v>290000</v>
      </c>
      <c r="H16" s="29">
        <f>H17+H22</f>
        <v>16016757</v>
      </c>
    </row>
    <row r="17" spans="1:8" s="27" customFormat="1" ht="15.75">
      <c r="A17" s="28" t="s">
        <v>22</v>
      </c>
      <c r="B17" s="30" t="s">
        <v>17</v>
      </c>
      <c r="C17" s="30" t="s">
        <v>33</v>
      </c>
      <c r="D17" s="30" t="s">
        <v>368</v>
      </c>
      <c r="E17" s="24"/>
      <c r="F17" s="29">
        <f>F18+F20</f>
        <v>14807084</v>
      </c>
      <c r="G17" s="29">
        <f>G18+G20</f>
        <v>290000</v>
      </c>
      <c r="H17" s="29">
        <f>H18+H20</f>
        <v>15097084</v>
      </c>
    </row>
    <row r="18" spans="1:8" s="27" customFormat="1" ht="78.75">
      <c r="A18" s="28" t="s">
        <v>23</v>
      </c>
      <c r="B18" s="30" t="s">
        <v>17</v>
      </c>
      <c r="C18" s="30" t="s">
        <v>33</v>
      </c>
      <c r="D18" s="30" t="s">
        <v>368</v>
      </c>
      <c r="E18" s="30" t="s">
        <v>24</v>
      </c>
      <c r="F18" s="29">
        <f>F19</f>
        <v>12626584</v>
      </c>
      <c r="G18" s="29">
        <f>G19</f>
        <v>0</v>
      </c>
      <c r="H18" s="29">
        <f>H19</f>
        <v>12626584</v>
      </c>
    </row>
    <row r="19" spans="1:8" s="27" customFormat="1" ht="31.5">
      <c r="A19" s="28" t="s">
        <v>25</v>
      </c>
      <c r="B19" s="30" t="s">
        <v>17</v>
      </c>
      <c r="C19" s="30" t="s">
        <v>33</v>
      </c>
      <c r="D19" s="30" t="s">
        <v>368</v>
      </c>
      <c r="E19" s="30" t="s">
        <v>26</v>
      </c>
      <c r="F19" s="29">
        <v>12626584</v>
      </c>
      <c r="G19" s="29"/>
      <c r="H19" s="29">
        <f>F19+G19</f>
        <v>12626584</v>
      </c>
    </row>
    <row r="20" spans="1:8" s="27" customFormat="1" ht="31.5">
      <c r="A20" s="28" t="s">
        <v>27</v>
      </c>
      <c r="B20" s="30" t="s">
        <v>17</v>
      </c>
      <c r="C20" s="30" t="s">
        <v>33</v>
      </c>
      <c r="D20" s="30" t="s">
        <v>368</v>
      </c>
      <c r="E20" s="30" t="s">
        <v>28</v>
      </c>
      <c r="F20" s="29">
        <f>F21</f>
        <v>2180500</v>
      </c>
      <c r="G20" s="29">
        <f>G21</f>
        <v>290000</v>
      </c>
      <c r="H20" s="29">
        <f>H21</f>
        <v>2470500</v>
      </c>
    </row>
    <row r="21" spans="1:8" s="27" customFormat="1" ht="31.5">
      <c r="A21" s="28" t="s">
        <v>29</v>
      </c>
      <c r="B21" s="30" t="s">
        <v>17</v>
      </c>
      <c r="C21" s="30" t="s">
        <v>33</v>
      </c>
      <c r="D21" s="30" t="s">
        <v>368</v>
      </c>
      <c r="E21" s="30" t="s">
        <v>30</v>
      </c>
      <c r="F21" s="29">
        <v>2180500</v>
      </c>
      <c r="G21" s="29">
        <v>290000</v>
      </c>
      <c r="H21" s="29">
        <f>F21+G21</f>
        <v>2470500</v>
      </c>
    </row>
    <row r="22" spans="1:8" s="32" customFormat="1" ht="44.25" customHeight="1">
      <c r="A22" s="25" t="s">
        <v>36</v>
      </c>
      <c r="B22" s="30" t="s">
        <v>17</v>
      </c>
      <c r="C22" s="30" t="s">
        <v>33</v>
      </c>
      <c r="D22" s="30" t="s">
        <v>369</v>
      </c>
      <c r="E22" s="24"/>
      <c r="F22" s="29">
        <f aca="true" t="shared" si="1" ref="F22:H23">F23</f>
        <v>919673</v>
      </c>
      <c r="G22" s="29">
        <f t="shared" si="1"/>
        <v>0</v>
      </c>
      <c r="H22" s="29">
        <f t="shared" si="1"/>
        <v>919673</v>
      </c>
    </row>
    <row r="23" spans="1:8" s="32" customFormat="1" ht="78.75">
      <c r="A23" s="28" t="s">
        <v>23</v>
      </c>
      <c r="B23" s="30" t="s">
        <v>17</v>
      </c>
      <c r="C23" s="30" t="s">
        <v>33</v>
      </c>
      <c r="D23" s="30" t="s">
        <v>369</v>
      </c>
      <c r="E23" s="30" t="s">
        <v>24</v>
      </c>
      <c r="F23" s="29">
        <f t="shared" si="1"/>
        <v>919673</v>
      </c>
      <c r="G23" s="29">
        <f t="shared" si="1"/>
        <v>0</v>
      </c>
      <c r="H23" s="29">
        <f t="shared" si="1"/>
        <v>919673</v>
      </c>
    </row>
    <row r="24" spans="1:8" s="32" customFormat="1" ht="31.5">
      <c r="A24" s="28" t="s">
        <v>25</v>
      </c>
      <c r="B24" s="30" t="s">
        <v>17</v>
      </c>
      <c r="C24" s="30" t="s">
        <v>33</v>
      </c>
      <c r="D24" s="30" t="s">
        <v>369</v>
      </c>
      <c r="E24" s="30" t="s">
        <v>26</v>
      </c>
      <c r="F24" s="29">
        <v>919673</v>
      </c>
      <c r="G24" s="29"/>
      <c r="H24" s="29">
        <f>F24+G24</f>
        <v>919673</v>
      </c>
    </row>
    <row r="25" spans="1:8" s="32" customFormat="1" ht="15.75">
      <c r="A25" s="25" t="s">
        <v>37</v>
      </c>
      <c r="B25" s="24" t="s">
        <v>17</v>
      </c>
      <c r="C25" s="24" t="s">
        <v>38</v>
      </c>
      <c r="D25" s="24"/>
      <c r="E25" s="24"/>
      <c r="F25" s="29">
        <f>F26</f>
        <v>400000</v>
      </c>
      <c r="G25" s="29">
        <f aca="true" t="shared" si="2" ref="G25:H28">G26</f>
        <v>0</v>
      </c>
      <c r="H25" s="29">
        <f t="shared" si="2"/>
        <v>400000</v>
      </c>
    </row>
    <row r="26" spans="1:8" s="32" customFormat="1" ht="47.25">
      <c r="A26" s="28" t="s">
        <v>39</v>
      </c>
      <c r="B26" s="30" t="s">
        <v>17</v>
      </c>
      <c r="C26" s="30" t="s">
        <v>38</v>
      </c>
      <c r="D26" s="30" t="s">
        <v>40</v>
      </c>
      <c r="E26" s="30"/>
      <c r="F26" s="29">
        <f>F27</f>
        <v>400000</v>
      </c>
      <c r="G26" s="29">
        <f t="shared" si="2"/>
        <v>0</v>
      </c>
      <c r="H26" s="29">
        <f t="shared" si="2"/>
        <v>400000</v>
      </c>
    </row>
    <row r="27" spans="1:8" s="32" customFormat="1" ht="15.75">
      <c r="A27" s="28" t="s">
        <v>41</v>
      </c>
      <c r="B27" s="30" t="s">
        <v>17</v>
      </c>
      <c r="C27" s="30" t="s">
        <v>38</v>
      </c>
      <c r="D27" s="30" t="s">
        <v>370</v>
      </c>
      <c r="E27" s="30"/>
      <c r="F27" s="29">
        <f>F28</f>
        <v>400000</v>
      </c>
      <c r="G27" s="29">
        <f t="shared" si="2"/>
        <v>0</v>
      </c>
      <c r="H27" s="29">
        <f t="shared" si="2"/>
        <v>400000</v>
      </c>
    </row>
    <row r="28" spans="1:8" s="32" customFormat="1" ht="15.75">
      <c r="A28" s="28" t="s">
        <v>34</v>
      </c>
      <c r="B28" s="30" t="s">
        <v>17</v>
      </c>
      <c r="C28" s="30" t="s">
        <v>38</v>
      </c>
      <c r="D28" s="30" t="s">
        <v>370</v>
      </c>
      <c r="E28" s="30" t="s">
        <v>35</v>
      </c>
      <c r="F28" s="29">
        <f>F29</f>
        <v>400000</v>
      </c>
      <c r="G28" s="29">
        <f t="shared" si="2"/>
        <v>0</v>
      </c>
      <c r="H28" s="29">
        <f t="shared" si="2"/>
        <v>400000</v>
      </c>
    </row>
    <row r="29" spans="1:8" s="32" customFormat="1" ht="15.75">
      <c r="A29" s="28" t="s">
        <v>42</v>
      </c>
      <c r="B29" s="30" t="s">
        <v>17</v>
      </c>
      <c r="C29" s="30" t="s">
        <v>38</v>
      </c>
      <c r="D29" s="30" t="s">
        <v>370</v>
      </c>
      <c r="E29" s="30" t="s">
        <v>43</v>
      </c>
      <c r="F29" s="29">
        <v>400000</v>
      </c>
      <c r="G29" s="29">
        <v>0</v>
      </c>
      <c r="H29" s="29">
        <f>F29+G29</f>
        <v>400000</v>
      </c>
    </row>
    <row r="30" spans="1:8" s="32" customFormat="1" ht="15.75">
      <c r="A30" s="25" t="s">
        <v>44</v>
      </c>
      <c r="B30" s="24" t="s">
        <v>17</v>
      </c>
      <c r="C30" s="24" t="s">
        <v>45</v>
      </c>
      <c r="D30" s="31"/>
      <c r="E30" s="24"/>
      <c r="F30" s="29">
        <f>F31+F44+F52</f>
        <v>10163602</v>
      </c>
      <c r="G30" s="29">
        <f>G31+G44+G52</f>
        <v>-290000</v>
      </c>
      <c r="H30" s="29">
        <f>H31+H44+H52</f>
        <v>9873602</v>
      </c>
    </row>
    <row r="31" spans="1:8" s="32" customFormat="1" ht="47.25">
      <c r="A31" s="28" t="s">
        <v>367</v>
      </c>
      <c r="B31" s="30" t="s">
        <v>17</v>
      </c>
      <c r="C31" s="30" t="s">
        <v>45</v>
      </c>
      <c r="D31" s="30" t="s">
        <v>366</v>
      </c>
      <c r="E31" s="24"/>
      <c r="F31" s="29">
        <f>F32+F41</f>
        <v>3818786</v>
      </c>
      <c r="G31" s="29">
        <f>G32+G41</f>
        <v>-290000</v>
      </c>
      <c r="H31" s="29">
        <f>H32+H41</f>
        <v>3528786</v>
      </c>
    </row>
    <row r="32" spans="1:8" s="32" customFormat="1" ht="15.75">
      <c r="A32" s="28" t="s">
        <v>52</v>
      </c>
      <c r="B32" s="30" t="s">
        <v>17</v>
      </c>
      <c r="C32" s="30" t="s">
        <v>45</v>
      </c>
      <c r="D32" s="30" t="s">
        <v>371</v>
      </c>
      <c r="E32" s="30"/>
      <c r="F32" s="29">
        <f>F35+F37+F33+F39</f>
        <v>3368786</v>
      </c>
      <c r="G32" s="29">
        <f>G35+G37+G33+G39</f>
        <v>-290000</v>
      </c>
      <c r="H32" s="29">
        <f>H35+H37+H33+H39</f>
        <v>3078786</v>
      </c>
    </row>
    <row r="33" spans="1:8" s="32" customFormat="1" ht="15.75">
      <c r="A33" s="28" t="s">
        <v>222</v>
      </c>
      <c r="B33" s="30" t="s">
        <v>17</v>
      </c>
      <c r="C33" s="30" t="s">
        <v>45</v>
      </c>
      <c r="D33" s="30" t="s">
        <v>371</v>
      </c>
      <c r="E33" s="30" t="s">
        <v>24</v>
      </c>
      <c r="F33" s="29">
        <f>F34</f>
        <v>165786</v>
      </c>
      <c r="G33" s="29">
        <f>G34</f>
        <v>0</v>
      </c>
      <c r="H33" s="29">
        <f>H34</f>
        <v>165786</v>
      </c>
    </row>
    <row r="34" spans="1:8" s="32" customFormat="1" ht="31.5">
      <c r="A34" s="28" t="s">
        <v>25</v>
      </c>
      <c r="B34" s="30" t="s">
        <v>17</v>
      </c>
      <c r="C34" s="30" t="s">
        <v>45</v>
      </c>
      <c r="D34" s="30" t="s">
        <v>371</v>
      </c>
      <c r="E34" s="30" t="s">
        <v>26</v>
      </c>
      <c r="F34" s="29">
        <v>165786</v>
      </c>
      <c r="G34" s="29"/>
      <c r="H34" s="29">
        <f>F34+G34</f>
        <v>165786</v>
      </c>
    </row>
    <row r="35" spans="1:8" s="32" customFormat="1" ht="31.5">
      <c r="A35" s="28" t="s">
        <v>27</v>
      </c>
      <c r="B35" s="30" t="s">
        <v>17</v>
      </c>
      <c r="C35" s="30" t="s">
        <v>45</v>
      </c>
      <c r="D35" s="30" t="s">
        <v>371</v>
      </c>
      <c r="E35" s="30" t="s">
        <v>28</v>
      </c>
      <c r="F35" s="29">
        <f>F36</f>
        <v>3085000</v>
      </c>
      <c r="G35" s="29">
        <f>G36</f>
        <v>-290000</v>
      </c>
      <c r="H35" s="29">
        <f>H36</f>
        <v>2795000</v>
      </c>
    </row>
    <row r="36" spans="1:8" s="32" customFormat="1" ht="31.5">
      <c r="A36" s="28" t="s">
        <v>29</v>
      </c>
      <c r="B36" s="30" t="s">
        <v>17</v>
      </c>
      <c r="C36" s="30" t="s">
        <v>45</v>
      </c>
      <c r="D36" s="30" t="s">
        <v>371</v>
      </c>
      <c r="E36" s="30" t="s">
        <v>30</v>
      </c>
      <c r="F36" s="29">
        <v>3085000</v>
      </c>
      <c r="G36" s="29">
        <v>-290000</v>
      </c>
      <c r="H36" s="29">
        <f>F36+G36</f>
        <v>2795000</v>
      </c>
    </row>
    <row r="37" spans="1:8" s="32" customFormat="1" ht="15.75">
      <c r="A37" s="28" t="s">
        <v>53</v>
      </c>
      <c r="B37" s="30" t="s">
        <v>17</v>
      </c>
      <c r="C37" s="30" t="s">
        <v>45</v>
      </c>
      <c r="D37" s="30" t="s">
        <v>371</v>
      </c>
      <c r="E37" s="30" t="s">
        <v>54</v>
      </c>
      <c r="F37" s="29">
        <f>F38</f>
        <v>73000</v>
      </c>
      <c r="G37" s="29">
        <f>G38</f>
        <v>0</v>
      </c>
      <c r="H37" s="29">
        <f>H38</f>
        <v>73000</v>
      </c>
    </row>
    <row r="38" spans="1:8" s="32" customFormat="1" ht="15.75">
      <c r="A38" s="28" t="s">
        <v>245</v>
      </c>
      <c r="B38" s="30" t="s">
        <v>17</v>
      </c>
      <c r="C38" s="30" t="s">
        <v>45</v>
      </c>
      <c r="D38" s="30" t="s">
        <v>371</v>
      </c>
      <c r="E38" s="30" t="s">
        <v>246</v>
      </c>
      <c r="F38" s="29">
        <v>73000</v>
      </c>
      <c r="G38" s="29"/>
      <c r="H38" s="29">
        <f>F38+G38</f>
        <v>73000</v>
      </c>
    </row>
    <row r="39" spans="1:8" s="32" customFormat="1" ht="15.75">
      <c r="A39" s="28" t="s">
        <v>34</v>
      </c>
      <c r="B39" s="30" t="s">
        <v>17</v>
      </c>
      <c r="C39" s="30" t="s">
        <v>45</v>
      </c>
      <c r="D39" s="30" t="s">
        <v>371</v>
      </c>
      <c r="E39" s="30" t="s">
        <v>35</v>
      </c>
      <c r="F39" s="29">
        <f>F40</f>
        <v>45000</v>
      </c>
      <c r="G39" s="29"/>
      <c r="H39" s="29">
        <f>F39+G39</f>
        <v>45000</v>
      </c>
    </row>
    <row r="40" spans="1:8" s="32" customFormat="1" ht="15.75">
      <c r="A40" s="28" t="s">
        <v>372</v>
      </c>
      <c r="B40" s="30" t="s">
        <v>17</v>
      </c>
      <c r="C40" s="30" t="s">
        <v>45</v>
      </c>
      <c r="D40" s="30" t="s">
        <v>371</v>
      </c>
      <c r="E40" s="30" t="s">
        <v>373</v>
      </c>
      <c r="F40" s="29">
        <v>45000</v>
      </c>
      <c r="G40" s="29"/>
      <c r="H40" s="29">
        <f>H44</f>
        <v>5735480</v>
      </c>
    </row>
    <row r="41" spans="1:8" s="32" customFormat="1" ht="31.5">
      <c r="A41" s="28" t="s">
        <v>514</v>
      </c>
      <c r="B41" s="30" t="s">
        <v>17</v>
      </c>
      <c r="C41" s="30" t="s">
        <v>45</v>
      </c>
      <c r="D41" s="30" t="s">
        <v>515</v>
      </c>
      <c r="E41" s="30"/>
      <c r="F41" s="29">
        <f aca="true" t="shared" si="3" ref="F41:H42">F42</f>
        <v>450000</v>
      </c>
      <c r="G41" s="29">
        <f t="shared" si="3"/>
        <v>0</v>
      </c>
      <c r="H41" s="29">
        <f t="shared" si="3"/>
        <v>450000</v>
      </c>
    </row>
    <row r="42" spans="1:8" s="32" customFormat="1" ht="31.5">
      <c r="A42" s="28" t="s">
        <v>27</v>
      </c>
      <c r="B42" s="30" t="s">
        <v>17</v>
      </c>
      <c r="C42" s="30" t="s">
        <v>45</v>
      </c>
      <c r="D42" s="30" t="s">
        <v>515</v>
      </c>
      <c r="E42" s="30" t="s">
        <v>28</v>
      </c>
      <c r="F42" s="29">
        <f t="shared" si="3"/>
        <v>450000</v>
      </c>
      <c r="G42" s="29">
        <f t="shared" si="3"/>
        <v>0</v>
      </c>
      <c r="H42" s="29">
        <f t="shared" si="3"/>
        <v>450000</v>
      </c>
    </row>
    <row r="43" spans="1:8" s="32" customFormat="1" ht="31.5">
      <c r="A43" s="28" t="s">
        <v>29</v>
      </c>
      <c r="B43" s="30" t="s">
        <v>17</v>
      </c>
      <c r="C43" s="30" t="s">
        <v>45</v>
      </c>
      <c r="D43" s="30" t="s">
        <v>515</v>
      </c>
      <c r="E43" s="30" t="s">
        <v>30</v>
      </c>
      <c r="F43" s="29">
        <v>450000</v>
      </c>
      <c r="G43" s="29"/>
      <c r="H43" s="29">
        <f>F43+G43</f>
        <v>450000</v>
      </c>
    </row>
    <row r="44" spans="1:8" s="32" customFormat="1" ht="31.5">
      <c r="A44" s="23" t="s">
        <v>46</v>
      </c>
      <c r="B44" s="24" t="s">
        <v>17</v>
      </c>
      <c r="C44" s="24" t="s">
        <v>45</v>
      </c>
      <c r="D44" s="24" t="s">
        <v>47</v>
      </c>
      <c r="E44" s="24"/>
      <c r="F44" s="29">
        <f aca="true" t="shared" si="4" ref="F44:H45">F45</f>
        <v>5735480</v>
      </c>
      <c r="G44" s="29">
        <f t="shared" si="4"/>
        <v>0</v>
      </c>
      <c r="H44" s="29">
        <f t="shared" si="4"/>
        <v>5735480</v>
      </c>
    </row>
    <row r="45" spans="1:8" s="32" customFormat="1" ht="63">
      <c r="A45" s="23" t="s">
        <v>48</v>
      </c>
      <c r="B45" s="24" t="s">
        <v>17</v>
      </c>
      <c r="C45" s="24" t="s">
        <v>45</v>
      </c>
      <c r="D45" s="24" t="s">
        <v>49</v>
      </c>
      <c r="E45" s="24"/>
      <c r="F45" s="29">
        <f t="shared" si="4"/>
        <v>5735480</v>
      </c>
      <c r="G45" s="29">
        <f t="shared" si="4"/>
        <v>0</v>
      </c>
      <c r="H45" s="29">
        <f t="shared" si="4"/>
        <v>5735480</v>
      </c>
    </row>
    <row r="46" spans="1:8" s="32" customFormat="1" ht="47.25">
      <c r="A46" s="23" t="s">
        <v>50</v>
      </c>
      <c r="B46" s="24" t="s">
        <v>17</v>
      </c>
      <c r="C46" s="24" t="s">
        <v>45</v>
      </c>
      <c r="D46" s="24" t="s">
        <v>51</v>
      </c>
      <c r="E46" s="24"/>
      <c r="F46" s="29">
        <f>F47+F50</f>
        <v>5735480</v>
      </c>
      <c r="G46" s="29">
        <f>G47+G50</f>
        <v>0</v>
      </c>
      <c r="H46" s="29">
        <f>H47+H50</f>
        <v>5735480</v>
      </c>
    </row>
    <row r="47" spans="1:8" s="32" customFormat="1" ht="78.75">
      <c r="A47" s="28" t="s">
        <v>23</v>
      </c>
      <c r="B47" s="24" t="s">
        <v>17</v>
      </c>
      <c r="C47" s="24" t="s">
        <v>45</v>
      </c>
      <c r="D47" s="24" t="s">
        <v>51</v>
      </c>
      <c r="E47" s="24" t="s">
        <v>24</v>
      </c>
      <c r="F47" s="29">
        <f>F49+F48</f>
        <v>5630480</v>
      </c>
      <c r="G47" s="29">
        <f>G49+G48</f>
        <v>0</v>
      </c>
      <c r="H47" s="29">
        <f>H49+H48</f>
        <v>5630480</v>
      </c>
    </row>
    <row r="48" spans="1:8" s="32" customFormat="1" ht="15.75">
      <c r="A48" s="28" t="s">
        <v>222</v>
      </c>
      <c r="B48" s="24" t="s">
        <v>17</v>
      </c>
      <c r="C48" s="24" t="s">
        <v>45</v>
      </c>
      <c r="D48" s="24" t="s">
        <v>51</v>
      </c>
      <c r="E48" s="24" t="s">
        <v>223</v>
      </c>
      <c r="F48" s="29">
        <v>70000</v>
      </c>
      <c r="G48" s="29"/>
      <c r="H48" s="29">
        <f>F48+G48</f>
        <v>70000</v>
      </c>
    </row>
    <row r="49" spans="1:8" s="32" customFormat="1" ht="31.5">
      <c r="A49" s="28" t="s">
        <v>25</v>
      </c>
      <c r="B49" s="24" t="s">
        <v>17</v>
      </c>
      <c r="C49" s="24" t="s">
        <v>45</v>
      </c>
      <c r="D49" s="24" t="s">
        <v>51</v>
      </c>
      <c r="E49" s="24" t="s">
        <v>26</v>
      </c>
      <c r="F49" s="29">
        <v>5560480</v>
      </c>
      <c r="G49" s="29"/>
      <c r="H49" s="29">
        <f>F49+G49</f>
        <v>5560480</v>
      </c>
    </row>
    <row r="50" spans="1:8" s="32" customFormat="1" ht="31.5">
      <c r="A50" s="28" t="s">
        <v>27</v>
      </c>
      <c r="B50" s="24" t="s">
        <v>17</v>
      </c>
      <c r="C50" s="24" t="s">
        <v>45</v>
      </c>
      <c r="D50" s="24" t="s">
        <v>51</v>
      </c>
      <c r="E50" s="24" t="s">
        <v>28</v>
      </c>
      <c r="F50" s="29">
        <f>F51</f>
        <v>105000</v>
      </c>
      <c r="G50" s="29">
        <f>G51</f>
        <v>0</v>
      </c>
      <c r="H50" s="29">
        <f>H51</f>
        <v>105000</v>
      </c>
    </row>
    <row r="51" spans="1:8" s="32" customFormat="1" ht="31.5">
      <c r="A51" s="28" t="s">
        <v>29</v>
      </c>
      <c r="B51" s="24" t="s">
        <v>17</v>
      </c>
      <c r="C51" s="24" t="s">
        <v>45</v>
      </c>
      <c r="D51" s="24" t="s">
        <v>51</v>
      </c>
      <c r="E51" s="24" t="s">
        <v>30</v>
      </c>
      <c r="F51" s="29">
        <v>105000</v>
      </c>
      <c r="G51" s="21"/>
      <c r="H51" s="29">
        <f>F51+G51</f>
        <v>105000</v>
      </c>
    </row>
    <row r="52" spans="1:8" s="32" customFormat="1" ht="47.25">
      <c r="A52" s="28" t="s">
        <v>476</v>
      </c>
      <c r="B52" s="24" t="s">
        <v>17</v>
      </c>
      <c r="C52" s="24" t="s">
        <v>45</v>
      </c>
      <c r="D52" s="24" t="s">
        <v>477</v>
      </c>
      <c r="E52" s="24"/>
      <c r="F52" s="29">
        <f aca="true" t="shared" si="5" ref="F52:H53">F53</f>
        <v>609336</v>
      </c>
      <c r="G52" s="29">
        <f t="shared" si="5"/>
        <v>0</v>
      </c>
      <c r="H52" s="29">
        <f t="shared" si="5"/>
        <v>609336</v>
      </c>
    </row>
    <row r="53" spans="1:8" s="32" customFormat="1" ht="78.75">
      <c r="A53" s="28" t="s">
        <v>23</v>
      </c>
      <c r="B53" s="24" t="s">
        <v>17</v>
      </c>
      <c r="C53" s="24" t="s">
        <v>45</v>
      </c>
      <c r="D53" s="24" t="s">
        <v>477</v>
      </c>
      <c r="E53" s="30" t="s">
        <v>24</v>
      </c>
      <c r="F53" s="29">
        <f t="shared" si="5"/>
        <v>609336</v>
      </c>
      <c r="G53" s="29">
        <f t="shared" si="5"/>
        <v>0</v>
      </c>
      <c r="H53" s="29">
        <f t="shared" si="5"/>
        <v>609336</v>
      </c>
    </row>
    <row r="54" spans="1:8" s="32" customFormat="1" ht="31.5">
      <c r="A54" s="28" t="s">
        <v>25</v>
      </c>
      <c r="B54" s="24" t="s">
        <v>17</v>
      </c>
      <c r="C54" s="24" t="s">
        <v>45</v>
      </c>
      <c r="D54" s="24" t="s">
        <v>477</v>
      </c>
      <c r="E54" s="30" t="s">
        <v>26</v>
      </c>
      <c r="F54" s="29">
        <v>609336</v>
      </c>
      <c r="G54" s="21"/>
      <c r="H54" s="29">
        <f>SUM(F54:G54)</f>
        <v>609336</v>
      </c>
    </row>
    <row r="55" spans="1:8" s="32" customFormat="1" ht="15.75">
      <c r="A55" s="25" t="s">
        <v>55</v>
      </c>
      <c r="B55" s="26" t="s">
        <v>17</v>
      </c>
      <c r="C55" s="26" t="s">
        <v>56</v>
      </c>
      <c r="D55" s="24"/>
      <c r="E55" s="26"/>
      <c r="F55" s="21">
        <f>F56</f>
        <v>902900</v>
      </c>
      <c r="G55" s="21">
        <f aca="true" t="shared" si="6" ref="G55:H58">G56</f>
        <v>0</v>
      </c>
      <c r="H55" s="21">
        <f t="shared" si="6"/>
        <v>902900</v>
      </c>
    </row>
    <row r="56" spans="1:8" s="32" customFormat="1" ht="15.75">
      <c r="A56" s="23" t="s">
        <v>57</v>
      </c>
      <c r="B56" s="24" t="s">
        <v>17</v>
      </c>
      <c r="C56" s="24" t="s">
        <v>58</v>
      </c>
      <c r="D56" s="24"/>
      <c r="E56" s="24"/>
      <c r="F56" s="29">
        <f>F57</f>
        <v>902900</v>
      </c>
      <c r="G56" s="29">
        <f t="shared" si="6"/>
        <v>0</v>
      </c>
      <c r="H56" s="29">
        <f t="shared" si="6"/>
        <v>902900</v>
      </c>
    </row>
    <row r="57" spans="1:8" s="32" customFormat="1" ht="31.5">
      <c r="A57" s="33" t="s">
        <v>59</v>
      </c>
      <c r="B57" s="30" t="s">
        <v>17</v>
      </c>
      <c r="C57" s="34" t="s">
        <v>60</v>
      </c>
      <c r="D57" s="34" t="s">
        <v>61</v>
      </c>
      <c r="E57" s="24"/>
      <c r="F57" s="29">
        <f>F58</f>
        <v>902900</v>
      </c>
      <c r="G57" s="29">
        <f t="shared" si="6"/>
        <v>0</v>
      </c>
      <c r="H57" s="29">
        <f t="shared" si="6"/>
        <v>902900</v>
      </c>
    </row>
    <row r="58" spans="1:8" s="32" customFormat="1" ht="15.75">
      <c r="A58" s="33" t="s">
        <v>62</v>
      </c>
      <c r="B58" s="30" t="s">
        <v>17</v>
      </c>
      <c r="C58" s="34" t="s">
        <v>60</v>
      </c>
      <c r="D58" s="34" t="s">
        <v>63</v>
      </c>
      <c r="E58" s="24"/>
      <c r="F58" s="29">
        <f>F59</f>
        <v>902900</v>
      </c>
      <c r="G58" s="29">
        <f t="shared" si="6"/>
        <v>0</v>
      </c>
      <c r="H58" s="29">
        <f t="shared" si="6"/>
        <v>902900</v>
      </c>
    </row>
    <row r="59" spans="1:8" s="32" customFormat="1" ht="31.5">
      <c r="A59" s="35" t="s">
        <v>64</v>
      </c>
      <c r="B59" s="30" t="s">
        <v>17</v>
      </c>
      <c r="C59" s="34" t="s">
        <v>60</v>
      </c>
      <c r="D59" s="34" t="s">
        <v>65</v>
      </c>
      <c r="E59" s="24"/>
      <c r="F59" s="29">
        <f>F60+F62</f>
        <v>902900</v>
      </c>
      <c r="G59" s="29">
        <f>G60+G62</f>
        <v>0</v>
      </c>
      <c r="H59" s="29">
        <f>H60+H62</f>
        <v>902900</v>
      </c>
    </row>
    <row r="60" spans="1:8" s="32" customFormat="1" ht="65.25" customHeight="1">
      <c r="A60" s="23" t="s">
        <v>66</v>
      </c>
      <c r="B60" s="24" t="s">
        <v>17</v>
      </c>
      <c r="C60" s="24" t="s">
        <v>58</v>
      </c>
      <c r="D60" s="34" t="s">
        <v>65</v>
      </c>
      <c r="E60" s="24" t="s">
        <v>24</v>
      </c>
      <c r="F60" s="29">
        <f>F61</f>
        <v>812859</v>
      </c>
      <c r="G60" s="29">
        <f>G61</f>
        <v>0</v>
      </c>
      <c r="H60" s="29">
        <f>H61</f>
        <v>812859</v>
      </c>
    </row>
    <row r="61" spans="1:8" s="32" customFormat="1" ht="16.5" customHeight="1">
      <c r="A61" s="23" t="s">
        <v>67</v>
      </c>
      <c r="B61" s="24" t="s">
        <v>17</v>
      </c>
      <c r="C61" s="24" t="s">
        <v>58</v>
      </c>
      <c r="D61" s="34" t="s">
        <v>65</v>
      </c>
      <c r="E61" s="24" t="s">
        <v>26</v>
      </c>
      <c r="F61" s="36">
        <v>812859</v>
      </c>
      <c r="G61" s="29"/>
      <c r="H61" s="29">
        <f>F61+G61</f>
        <v>812859</v>
      </c>
    </row>
    <row r="62" spans="1:8" s="32" customFormat="1" ht="21" customHeight="1">
      <c r="A62" s="23" t="s">
        <v>68</v>
      </c>
      <c r="B62" s="24" t="s">
        <v>17</v>
      </c>
      <c r="C62" s="24" t="s">
        <v>58</v>
      </c>
      <c r="D62" s="34" t="s">
        <v>65</v>
      </c>
      <c r="E62" s="24" t="s">
        <v>28</v>
      </c>
      <c r="F62" s="29">
        <f>F63</f>
        <v>90041</v>
      </c>
      <c r="G62" s="29">
        <f>G63</f>
        <v>0</v>
      </c>
      <c r="H62" s="29">
        <f>H63</f>
        <v>90041</v>
      </c>
    </row>
    <row r="63" spans="1:8" s="32" customFormat="1" ht="31.5">
      <c r="A63" s="23" t="s">
        <v>69</v>
      </c>
      <c r="B63" s="24" t="s">
        <v>17</v>
      </c>
      <c r="C63" s="24" t="s">
        <v>58</v>
      </c>
      <c r="D63" s="34" t="s">
        <v>65</v>
      </c>
      <c r="E63" s="24" t="s">
        <v>30</v>
      </c>
      <c r="F63" s="36">
        <v>90041</v>
      </c>
      <c r="G63" s="21"/>
      <c r="H63" s="29">
        <f>F63+G63</f>
        <v>90041</v>
      </c>
    </row>
    <row r="64" spans="1:8" s="32" customFormat="1" ht="31.5">
      <c r="A64" s="52" t="s">
        <v>70</v>
      </c>
      <c r="B64" s="60" t="s">
        <v>17</v>
      </c>
      <c r="C64" s="60" t="s">
        <v>71</v>
      </c>
      <c r="D64" s="55"/>
      <c r="E64" s="60"/>
      <c r="F64" s="68">
        <f>F65+F71+F77</f>
        <v>888000</v>
      </c>
      <c r="G64" s="68">
        <f>G65+G71+G77</f>
        <v>0</v>
      </c>
      <c r="H64" s="68">
        <f>H65+H71+H77</f>
        <v>888000</v>
      </c>
    </row>
    <row r="65" spans="1:8" s="32" customFormat="1" ht="15.75">
      <c r="A65" s="38" t="s">
        <v>408</v>
      </c>
      <c r="B65" s="55" t="s">
        <v>17</v>
      </c>
      <c r="C65" s="55" t="s">
        <v>238</v>
      </c>
      <c r="D65" s="55"/>
      <c r="E65" s="55"/>
      <c r="F65" s="69">
        <f>F66</f>
        <v>55000</v>
      </c>
      <c r="G65" s="69">
        <f aca="true" t="shared" si="7" ref="G65:H69">G66</f>
        <v>0</v>
      </c>
      <c r="H65" s="69">
        <f t="shared" si="7"/>
        <v>55000</v>
      </c>
    </row>
    <row r="66" spans="1:8" s="32" customFormat="1" ht="47.25">
      <c r="A66" s="38" t="s">
        <v>409</v>
      </c>
      <c r="B66" s="55" t="s">
        <v>17</v>
      </c>
      <c r="C66" s="55" t="s">
        <v>238</v>
      </c>
      <c r="D66" s="55" t="s">
        <v>73</v>
      </c>
      <c r="E66" s="55"/>
      <c r="F66" s="69">
        <f>F67</f>
        <v>55000</v>
      </c>
      <c r="G66" s="69">
        <f t="shared" si="7"/>
        <v>0</v>
      </c>
      <c r="H66" s="69">
        <f t="shared" si="7"/>
        <v>55000</v>
      </c>
    </row>
    <row r="67" spans="1:8" s="32" customFormat="1" ht="15.75">
      <c r="A67" s="38" t="s">
        <v>239</v>
      </c>
      <c r="B67" s="55" t="s">
        <v>17</v>
      </c>
      <c r="C67" s="55" t="s">
        <v>238</v>
      </c>
      <c r="D67" s="55" t="s">
        <v>410</v>
      </c>
      <c r="E67" s="55"/>
      <c r="F67" s="69">
        <f>F68</f>
        <v>55000</v>
      </c>
      <c r="G67" s="69">
        <f t="shared" si="7"/>
        <v>0</v>
      </c>
      <c r="H67" s="69">
        <f t="shared" si="7"/>
        <v>55000</v>
      </c>
    </row>
    <row r="68" spans="1:8" s="32" customFormat="1" ht="31.5">
      <c r="A68" s="38" t="s">
        <v>240</v>
      </c>
      <c r="B68" s="55" t="s">
        <v>17</v>
      </c>
      <c r="C68" s="55" t="s">
        <v>238</v>
      </c>
      <c r="D68" s="55" t="s">
        <v>241</v>
      </c>
      <c r="E68" s="55" t="s">
        <v>74</v>
      </c>
      <c r="F68" s="69">
        <f>F69</f>
        <v>55000</v>
      </c>
      <c r="G68" s="69">
        <f t="shared" si="7"/>
        <v>0</v>
      </c>
      <c r="H68" s="69">
        <f t="shared" si="7"/>
        <v>55000</v>
      </c>
    </row>
    <row r="69" spans="1:8" s="32" customFormat="1" ht="31.5">
      <c r="A69" s="38" t="s">
        <v>27</v>
      </c>
      <c r="B69" s="55" t="s">
        <v>17</v>
      </c>
      <c r="C69" s="55" t="s">
        <v>238</v>
      </c>
      <c r="D69" s="55" t="s">
        <v>241</v>
      </c>
      <c r="E69" s="55" t="s">
        <v>28</v>
      </c>
      <c r="F69" s="69">
        <f>F70</f>
        <v>55000</v>
      </c>
      <c r="G69" s="69">
        <f t="shared" si="7"/>
        <v>0</v>
      </c>
      <c r="H69" s="69">
        <f t="shared" si="7"/>
        <v>55000</v>
      </c>
    </row>
    <row r="70" spans="1:8" s="32" customFormat="1" ht="31.5">
      <c r="A70" s="38" t="s">
        <v>29</v>
      </c>
      <c r="B70" s="55" t="s">
        <v>17</v>
      </c>
      <c r="C70" s="55" t="s">
        <v>238</v>
      </c>
      <c r="D70" s="55" t="s">
        <v>241</v>
      </c>
      <c r="E70" s="55" t="s">
        <v>30</v>
      </c>
      <c r="F70" s="69">
        <v>55000</v>
      </c>
      <c r="G70" s="21"/>
      <c r="H70" s="29">
        <f>F70+G70</f>
        <v>55000</v>
      </c>
    </row>
    <row r="71" spans="1:8" s="32" customFormat="1" ht="47.25">
      <c r="A71" s="38" t="s">
        <v>411</v>
      </c>
      <c r="B71" s="55" t="s">
        <v>17</v>
      </c>
      <c r="C71" s="55" t="s">
        <v>412</v>
      </c>
      <c r="D71" s="55"/>
      <c r="E71" s="55"/>
      <c r="F71" s="70">
        <f>F72</f>
        <v>94000</v>
      </c>
      <c r="G71" s="70">
        <f aca="true" t="shared" si="8" ref="G71:H75">G72</f>
        <v>0</v>
      </c>
      <c r="H71" s="70">
        <f t="shared" si="8"/>
        <v>94000</v>
      </c>
    </row>
    <row r="72" spans="1:8" s="32" customFormat="1" ht="47.25">
      <c r="A72" s="38" t="s">
        <v>413</v>
      </c>
      <c r="B72" s="55" t="s">
        <v>17</v>
      </c>
      <c r="C72" s="55" t="s">
        <v>412</v>
      </c>
      <c r="D72" s="55" t="s">
        <v>73</v>
      </c>
      <c r="E72" s="55"/>
      <c r="F72" s="70">
        <f>F73</f>
        <v>94000</v>
      </c>
      <c r="G72" s="70">
        <f t="shared" si="8"/>
        <v>0</v>
      </c>
      <c r="H72" s="70">
        <f t="shared" si="8"/>
        <v>94000</v>
      </c>
    </row>
    <row r="73" spans="1:8" s="32" customFormat="1" ht="78.75">
      <c r="A73" s="38" t="s">
        <v>414</v>
      </c>
      <c r="B73" s="55" t="s">
        <v>17</v>
      </c>
      <c r="C73" s="55" t="s">
        <v>412</v>
      </c>
      <c r="D73" s="55" t="s">
        <v>415</v>
      </c>
      <c r="E73" s="55"/>
      <c r="F73" s="70">
        <f>F74</f>
        <v>94000</v>
      </c>
      <c r="G73" s="70">
        <f t="shared" si="8"/>
        <v>0</v>
      </c>
      <c r="H73" s="70">
        <f t="shared" si="8"/>
        <v>94000</v>
      </c>
    </row>
    <row r="74" spans="1:8" s="32" customFormat="1" ht="31.5">
      <c r="A74" s="38" t="s">
        <v>416</v>
      </c>
      <c r="B74" s="55" t="s">
        <v>17</v>
      </c>
      <c r="C74" s="55" t="s">
        <v>412</v>
      </c>
      <c r="D74" s="55" t="s">
        <v>417</v>
      </c>
      <c r="E74" s="55"/>
      <c r="F74" s="70">
        <f>F75</f>
        <v>94000</v>
      </c>
      <c r="G74" s="70">
        <f t="shared" si="8"/>
        <v>0</v>
      </c>
      <c r="H74" s="70">
        <f t="shared" si="8"/>
        <v>94000</v>
      </c>
    </row>
    <row r="75" spans="1:8" s="32" customFormat="1" ht="31.5">
      <c r="A75" s="38" t="s">
        <v>27</v>
      </c>
      <c r="B75" s="55" t="s">
        <v>17</v>
      </c>
      <c r="C75" s="55" t="s">
        <v>412</v>
      </c>
      <c r="D75" s="55" t="s">
        <v>417</v>
      </c>
      <c r="E75" s="55">
        <v>200</v>
      </c>
      <c r="F75" s="70">
        <f>F76</f>
        <v>94000</v>
      </c>
      <c r="G75" s="70">
        <f t="shared" si="8"/>
        <v>0</v>
      </c>
      <c r="H75" s="70">
        <f t="shared" si="8"/>
        <v>94000</v>
      </c>
    </row>
    <row r="76" spans="1:8" s="32" customFormat="1" ht="31.5">
      <c r="A76" s="38" t="s">
        <v>29</v>
      </c>
      <c r="B76" s="55" t="s">
        <v>17</v>
      </c>
      <c r="C76" s="55" t="s">
        <v>412</v>
      </c>
      <c r="D76" s="55" t="s">
        <v>417</v>
      </c>
      <c r="E76" s="55">
        <v>240</v>
      </c>
      <c r="F76" s="70">
        <v>94000</v>
      </c>
      <c r="G76" s="21"/>
      <c r="H76" s="29">
        <f>F76+G76</f>
        <v>94000</v>
      </c>
    </row>
    <row r="77" spans="1:8" s="32" customFormat="1" ht="31.5">
      <c r="A77" s="38" t="s">
        <v>75</v>
      </c>
      <c r="B77" s="55" t="s">
        <v>17</v>
      </c>
      <c r="C77" s="55" t="s">
        <v>76</v>
      </c>
      <c r="D77" s="71" t="s">
        <v>74</v>
      </c>
      <c r="E77" s="72" t="s">
        <v>74</v>
      </c>
      <c r="F77" s="73">
        <f aca="true" t="shared" si="9" ref="F77:H82">F78</f>
        <v>739000</v>
      </c>
      <c r="G77" s="73">
        <f t="shared" si="9"/>
        <v>0</v>
      </c>
      <c r="H77" s="73">
        <f t="shared" si="9"/>
        <v>739000</v>
      </c>
    </row>
    <row r="78" spans="1:8" s="32" customFormat="1" ht="26.25">
      <c r="A78" s="74" t="s">
        <v>72</v>
      </c>
      <c r="B78" s="55" t="s">
        <v>17</v>
      </c>
      <c r="C78" s="55" t="s">
        <v>76</v>
      </c>
      <c r="D78" s="71" t="s">
        <v>73</v>
      </c>
      <c r="E78" s="72" t="s">
        <v>74</v>
      </c>
      <c r="F78" s="73">
        <f t="shared" si="9"/>
        <v>739000</v>
      </c>
      <c r="G78" s="73">
        <f t="shared" si="9"/>
        <v>0</v>
      </c>
      <c r="H78" s="73">
        <f t="shared" si="9"/>
        <v>739000</v>
      </c>
    </row>
    <row r="79" spans="1:8" s="32" customFormat="1" ht="15.75">
      <c r="A79" s="74" t="s">
        <v>77</v>
      </c>
      <c r="B79" s="55" t="s">
        <v>17</v>
      </c>
      <c r="C79" s="55" t="s">
        <v>76</v>
      </c>
      <c r="D79" s="55" t="s">
        <v>78</v>
      </c>
      <c r="E79" s="72"/>
      <c r="F79" s="73">
        <f t="shared" si="9"/>
        <v>739000</v>
      </c>
      <c r="G79" s="73">
        <f t="shared" si="9"/>
        <v>0</v>
      </c>
      <c r="H79" s="73">
        <f t="shared" si="9"/>
        <v>739000</v>
      </c>
    </row>
    <row r="80" spans="1:8" s="32" customFormat="1" ht="15.75">
      <c r="A80" s="74" t="s">
        <v>79</v>
      </c>
      <c r="B80" s="55" t="s">
        <v>17</v>
      </c>
      <c r="C80" s="55" t="s">
        <v>76</v>
      </c>
      <c r="D80" s="55" t="s">
        <v>80</v>
      </c>
      <c r="E80" s="72"/>
      <c r="F80" s="73">
        <f>F81+F84</f>
        <v>739000</v>
      </c>
      <c r="G80" s="73">
        <f>G81+G84</f>
        <v>0</v>
      </c>
      <c r="H80" s="73">
        <f>H81+H84</f>
        <v>739000</v>
      </c>
    </row>
    <row r="81" spans="1:8" s="32" customFormat="1" ht="15.75">
      <c r="A81" s="75" t="s">
        <v>81</v>
      </c>
      <c r="B81" s="55" t="s">
        <v>17</v>
      </c>
      <c r="C81" s="55" t="s">
        <v>76</v>
      </c>
      <c r="D81" s="55" t="s">
        <v>82</v>
      </c>
      <c r="E81" s="72" t="s">
        <v>74</v>
      </c>
      <c r="F81" s="73">
        <f t="shared" si="9"/>
        <v>412000</v>
      </c>
      <c r="G81" s="73">
        <f t="shared" si="9"/>
        <v>0</v>
      </c>
      <c r="H81" s="73">
        <f>F81+G81</f>
        <v>412000</v>
      </c>
    </row>
    <row r="82" spans="1:8" s="32" customFormat="1" ht="31.5">
      <c r="A82" s="38" t="s">
        <v>27</v>
      </c>
      <c r="B82" s="55" t="s">
        <v>17</v>
      </c>
      <c r="C82" s="55" t="s">
        <v>76</v>
      </c>
      <c r="D82" s="55" t="s">
        <v>82</v>
      </c>
      <c r="E82" s="72" t="s">
        <v>28</v>
      </c>
      <c r="F82" s="73">
        <f t="shared" si="9"/>
        <v>412000</v>
      </c>
      <c r="G82" s="73">
        <f t="shared" si="9"/>
        <v>0</v>
      </c>
      <c r="H82" s="73">
        <f t="shared" si="9"/>
        <v>412000</v>
      </c>
    </row>
    <row r="83" spans="1:8" s="32" customFormat="1" ht="31.5">
      <c r="A83" s="38" t="s">
        <v>29</v>
      </c>
      <c r="B83" s="55" t="s">
        <v>17</v>
      </c>
      <c r="C83" s="55" t="s">
        <v>76</v>
      </c>
      <c r="D83" s="55" t="s">
        <v>82</v>
      </c>
      <c r="E83" s="72" t="s">
        <v>30</v>
      </c>
      <c r="F83" s="73">
        <v>412000</v>
      </c>
      <c r="G83" s="73"/>
      <c r="H83" s="73">
        <f>F83+G83</f>
        <v>412000</v>
      </c>
    </row>
    <row r="84" spans="1:8" s="32" customFormat="1" ht="31.5">
      <c r="A84" s="38" t="s">
        <v>83</v>
      </c>
      <c r="B84" s="55" t="s">
        <v>17</v>
      </c>
      <c r="C84" s="55" t="s">
        <v>76</v>
      </c>
      <c r="D84" s="55" t="s">
        <v>418</v>
      </c>
      <c r="E84" s="55"/>
      <c r="F84" s="70">
        <f aca="true" t="shared" si="10" ref="F84:H85">F85</f>
        <v>327000</v>
      </c>
      <c r="G84" s="70">
        <f t="shared" si="10"/>
        <v>0</v>
      </c>
      <c r="H84" s="70">
        <f t="shared" si="10"/>
        <v>327000</v>
      </c>
    </row>
    <row r="85" spans="1:8" s="32" customFormat="1" ht="31.5">
      <c r="A85" s="38" t="s">
        <v>27</v>
      </c>
      <c r="B85" s="55" t="s">
        <v>17</v>
      </c>
      <c r="C85" s="55" t="s">
        <v>76</v>
      </c>
      <c r="D85" s="55" t="s">
        <v>418</v>
      </c>
      <c r="E85" s="55" t="s">
        <v>28</v>
      </c>
      <c r="F85" s="70">
        <f t="shared" si="10"/>
        <v>327000</v>
      </c>
      <c r="G85" s="70">
        <f t="shared" si="10"/>
        <v>0</v>
      </c>
      <c r="H85" s="70">
        <f t="shared" si="10"/>
        <v>327000</v>
      </c>
    </row>
    <row r="86" spans="1:8" s="32" customFormat="1" ht="31.5">
      <c r="A86" s="38" t="s">
        <v>419</v>
      </c>
      <c r="B86" s="55" t="s">
        <v>17</v>
      </c>
      <c r="C86" s="55" t="s">
        <v>76</v>
      </c>
      <c r="D86" s="55" t="s">
        <v>418</v>
      </c>
      <c r="E86" s="55" t="s">
        <v>30</v>
      </c>
      <c r="F86" s="70">
        <v>327000</v>
      </c>
      <c r="G86" s="21"/>
      <c r="H86" s="29">
        <f>F86+G86</f>
        <v>327000</v>
      </c>
    </row>
    <row r="87" spans="1:8" s="32" customFormat="1" ht="15.75">
      <c r="A87" s="25" t="s">
        <v>84</v>
      </c>
      <c r="B87" s="26" t="s">
        <v>17</v>
      </c>
      <c r="C87" s="26" t="s">
        <v>85</v>
      </c>
      <c r="D87" s="31"/>
      <c r="E87" s="26"/>
      <c r="F87" s="21">
        <f>F109+F88</f>
        <v>15325232.06</v>
      </c>
      <c r="G87" s="21">
        <f>G109+G88</f>
        <v>0</v>
      </c>
      <c r="H87" s="21">
        <f>H109+H88</f>
        <v>15325232.06</v>
      </c>
    </row>
    <row r="88" spans="1:8" s="32" customFormat="1" ht="15.75">
      <c r="A88" s="23" t="s">
        <v>86</v>
      </c>
      <c r="B88" s="24" t="s">
        <v>17</v>
      </c>
      <c r="C88" s="24" t="s">
        <v>87</v>
      </c>
      <c r="D88" s="31"/>
      <c r="E88" s="24"/>
      <c r="F88" s="29">
        <f>F89</f>
        <v>15205232.06</v>
      </c>
      <c r="G88" s="29">
        <f>G89</f>
        <v>0</v>
      </c>
      <c r="H88" s="29">
        <f>H89</f>
        <v>15205232.06</v>
      </c>
    </row>
    <row r="89" spans="1:8" s="32" customFormat="1" ht="31.5">
      <c r="A89" s="23" t="s">
        <v>88</v>
      </c>
      <c r="B89" s="24" t="s">
        <v>17</v>
      </c>
      <c r="C89" s="24" t="s">
        <v>87</v>
      </c>
      <c r="D89" s="30" t="s">
        <v>89</v>
      </c>
      <c r="E89" s="24"/>
      <c r="F89" s="29">
        <f>F90+F104</f>
        <v>15205232.06</v>
      </c>
      <c r="G89" s="29">
        <f>G90+G104</f>
        <v>0</v>
      </c>
      <c r="H89" s="29">
        <f>H90+H104</f>
        <v>15205232.06</v>
      </c>
    </row>
    <row r="90" spans="1:8" s="32" customFormat="1" ht="31.5">
      <c r="A90" s="28" t="s">
        <v>90</v>
      </c>
      <c r="B90" s="30" t="s">
        <v>17</v>
      </c>
      <c r="C90" s="30" t="s">
        <v>87</v>
      </c>
      <c r="D90" s="30" t="s">
        <v>91</v>
      </c>
      <c r="E90" s="24"/>
      <c r="F90" s="29">
        <f>F91+F96+F101</f>
        <v>14805881.06</v>
      </c>
      <c r="G90" s="29">
        <f>G91+G96+G101</f>
        <v>0</v>
      </c>
      <c r="H90" s="29">
        <f>H91+H96+H101</f>
        <v>14805881.06</v>
      </c>
    </row>
    <row r="91" spans="1:8" s="32" customFormat="1" ht="63">
      <c r="A91" s="23" t="s">
        <v>92</v>
      </c>
      <c r="B91" s="24" t="s">
        <v>17</v>
      </c>
      <c r="C91" s="24" t="s">
        <v>87</v>
      </c>
      <c r="D91" s="24" t="s">
        <v>93</v>
      </c>
      <c r="E91" s="24"/>
      <c r="F91" s="29">
        <f>F94</f>
        <v>432635.18</v>
      </c>
      <c r="G91" s="29">
        <f>G94</f>
        <v>0</v>
      </c>
      <c r="H91" s="29">
        <f>H94</f>
        <v>432635.18</v>
      </c>
    </row>
    <row r="92" spans="1:8" s="32" customFormat="1" ht="33.75" customHeight="1">
      <c r="A92" s="23" t="s">
        <v>94</v>
      </c>
      <c r="B92" s="24" t="s">
        <v>17</v>
      </c>
      <c r="C92" s="24" t="s">
        <v>87</v>
      </c>
      <c r="D92" s="24" t="s">
        <v>95</v>
      </c>
      <c r="E92" s="24"/>
      <c r="F92" s="29">
        <f>F93</f>
        <v>432635.18</v>
      </c>
      <c r="G92" s="29">
        <f aca="true" t="shared" si="11" ref="G92:H94">G93</f>
        <v>0</v>
      </c>
      <c r="H92" s="29">
        <f t="shared" si="11"/>
        <v>432635.18</v>
      </c>
    </row>
    <row r="93" spans="1:8" s="32" customFormat="1" ht="15.75">
      <c r="A93" s="23" t="s">
        <v>96</v>
      </c>
      <c r="B93" s="24" t="s">
        <v>17</v>
      </c>
      <c r="C93" s="24" t="s">
        <v>87</v>
      </c>
      <c r="D93" s="24" t="s">
        <v>97</v>
      </c>
      <c r="E93" s="24"/>
      <c r="F93" s="29">
        <f>F94</f>
        <v>432635.18</v>
      </c>
      <c r="G93" s="29">
        <f t="shared" si="11"/>
        <v>0</v>
      </c>
      <c r="H93" s="29">
        <f t="shared" si="11"/>
        <v>432635.18</v>
      </c>
    </row>
    <row r="94" spans="1:8" s="32" customFormat="1" ht="31.5">
      <c r="A94" s="39" t="s">
        <v>27</v>
      </c>
      <c r="B94" s="24" t="s">
        <v>17</v>
      </c>
      <c r="C94" s="24" t="s">
        <v>87</v>
      </c>
      <c r="D94" s="24" t="s">
        <v>97</v>
      </c>
      <c r="E94" s="24" t="s">
        <v>28</v>
      </c>
      <c r="F94" s="29">
        <f>F95</f>
        <v>432635.18</v>
      </c>
      <c r="G94" s="29">
        <f t="shared" si="11"/>
        <v>0</v>
      </c>
      <c r="H94" s="29">
        <f t="shared" si="11"/>
        <v>432635.18</v>
      </c>
    </row>
    <row r="95" spans="1:8" s="32" customFormat="1" ht="31.5">
      <c r="A95" s="39" t="s">
        <v>29</v>
      </c>
      <c r="B95" s="24" t="s">
        <v>17</v>
      </c>
      <c r="C95" s="24" t="s">
        <v>87</v>
      </c>
      <c r="D95" s="24" t="s">
        <v>97</v>
      </c>
      <c r="E95" s="24" t="s">
        <v>30</v>
      </c>
      <c r="F95" s="36">
        <v>432635.18</v>
      </c>
      <c r="G95" s="29"/>
      <c r="H95" s="29">
        <f>F95+G95</f>
        <v>432635.18</v>
      </c>
    </row>
    <row r="96" spans="1:8" s="32" customFormat="1" ht="47.25">
      <c r="A96" s="28" t="s">
        <v>98</v>
      </c>
      <c r="B96" s="30" t="s">
        <v>17</v>
      </c>
      <c r="C96" s="30" t="s">
        <v>87</v>
      </c>
      <c r="D96" s="24" t="s">
        <v>93</v>
      </c>
      <c r="E96" s="30"/>
      <c r="F96" s="29">
        <f>F97</f>
        <v>4351880</v>
      </c>
      <c r="G96" s="29">
        <f aca="true" t="shared" si="12" ref="G96:H99">G97</f>
        <v>0</v>
      </c>
      <c r="H96" s="29">
        <f t="shared" si="12"/>
        <v>4351880</v>
      </c>
    </row>
    <row r="97" spans="1:8" s="32" customFormat="1" ht="29.25" customHeight="1">
      <c r="A97" s="23" t="s">
        <v>99</v>
      </c>
      <c r="B97" s="30" t="s">
        <v>17</v>
      </c>
      <c r="C97" s="30" t="s">
        <v>87</v>
      </c>
      <c r="D97" s="24" t="s">
        <v>95</v>
      </c>
      <c r="E97" s="30"/>
      <c r="F97" s="29">
        <f>F98</f>
        <v>4351880</v>
      </c>
      <c r="G97" s="29">
        <f t="shared" si="12"/>
        <v>0</v>
      </c>
      <c r="H97" s="29">
        <f t="shared" si="12"/>
        <v>4351880</v>
      </c>
    </row>
    <row r="98" spans="1:8" s="32" customFormat="1" ht="31.5">
      <c r="A98" s="35" t="s">
        <v>100</v>
      </c>
      <c r="B98" s="30" t="s">
        <v>17</v>
      </c>
      <c r="C98" s="30" t="s">
        <v>87</v>
      </c>
      <c r="D98" s="24" t="s">
        <v>101</v>
      </c>
      <c r="E98" s="30"/>
      <c r="F98" s="29">
        <f>F99</f>
        <v>4351880</v>
      </c>
      <c r="G98" s="29">
        <f t="shared" si="12"/>
        <v>0</v>
      </c>
      <c r="H98" s="29">
        <f t="shared" si="12"/>
        <v>4351880</v>
      </c>
    </row>
    <row r="99" spans="1:8" s="32" customFormat="1" ht="31.5">
      <c r="A99" s="33" t="s">
        <v>27</v>
      </c>
      <c r="B99" s="30" t="s">
        <v>17</v>
      </c>
      <c r="C99" s="30" t="s">
        <v>87</v>
      </c>
      <c r="D99" s="24" t="s">
        <v>101</v>
      </c>
      <c r="E99" s="30" t="s">
        <v>28</v>
      </c>
      <c r="F99" s="29">
        <f>F100</f>
        <v>4351880</v>
      </c>
      <c r="G99" s="29">
        <f t="shared" si="12"/>
        <v>0</v>
      </c>
      <c r="H99" s="29">
        <f t="shared" si="12"/>
        <v>4351880</v>
      </c>
    </row>
    <row r="100" spans="1:8" s="32" customFormat="1" ht="31.5">
      <c r="A100" s="33" t="s">
        <v>29</v>
      </c>
      <c r="B100" s="30" t="s">
        <v>17</v>
      </c>
      <c r="C100" s="30" t="s">
        <v>87</v>
      </c>
      <c r="D100" s="24" t="s">
        <v>101</v>
      </c>
      <c r="E100" s="30" t="s">
        <v>30</v>
      </c>
      <c r="F100" s="29">
        <v>4351880</v>
      </c>
      <c r="G100" s="29"/>
      <c r="H100" s="29">
        <f>F100+G100</f>
        <v>4351880</v>
      </c>
    </row>
    <row r="101" spans="1:8" s="32" customFormat="1" ht="47.25">
      <c r="A101" s="33" t="s">
        <v>509</v>
      </c>
      <c r="B101" s="30" t="s">
        <v>17</v>
      </c>
      <c r="C101" s="30" t="s">
        <v>87</v>
      </c>
      <c r="D101" s="24" t="s">
        <v>510</v>
      </c>
      <c r="E101" s="30"/>
      <c r="F101" s="29">
        <f aca="true" t="shared" si="13" ref="F101:H102">F102</f>
        <v>10021365.88</v>
      </c>
      <c r="G101" s="29">
        <f t="shared" si="13"/>
        <v>0</v>
      </c>
      <c r="H101" s="29">
        <f t="shared" si="13"/>
        <v>10021365.88</v>
      </c>
    </row>
    <row r="102" spans="1:8" s="32" customFormat="1" ht="31.5">
      <c r="A102" s="33" t="s">
        <v>27</v>
      </c>
      <c r="B102" s="30" t="s">
        <v>17</v>
      </c>
      <c r="C102" s="30" t="s">
        <v>87</v>
      </c>
      <c r="D102" s="24" t="s">
        <v>510</v>
      </c>
      <c r="E102" s="30" t="s">
        <v>28</v>
      </c>
      <c r="F102" s="29">
        <f t="shared" si="13"/>
        <v>10021365.88</v>
      </c>
      <c r="G102" s="29">
        <f t="shared" si="13"/>
        <v>0</v>
      </c>
      <c r="H102" s="29">
        <f t="shared" si="13"/>
        <v>10021365.88</v>
      </c>
    </row>
    <row r="103" spans="1:8" s="32" customFormat="1" ht="31.5">
      <c r="A103" s="33" t="s">
        <v>29</v>
      </c>
      <c r="B103" s="30" t="s">
        <v>17</v>
      </c>
      <c r="C103" s="30" t="s">
        <v>87</v>
      </c>
      <c r="D103" s="24" t="s">
        <v>510</v>
      </c>
      <c r="E103" s="30" t="s">
        <v>30</v>
      </c>
      <c r="F103" s="29">
        <v>10021365.88</v>
      </c>
      <c r="G103" s="29"/>
      <c r="H103" s="29">
        <f>F103+G103</f>
        <v>10021365.88</v>
      </c>
    </row>
    <row r="104" spans="1:8" s="32" customFormat="1" ht="31.5">
      <c r="A104" s="23" t="s">
        <v>102</v>
      </c>
      <c r="B104" s="30" t="s">
        <v>17</v>
      </c>
      <c r="C104" s="30" t="s">
        <v>87</v>
      </c>
      <c r="D104" s="30" t="s">
        <v>103</v>
      </c>
      <c r="E104" s="24"/>
      <c r="F104" s="29">
        <f>F105</f>
        <v>399351</v>
      </c>
      <c r="G104" s="29">
        <f aca="true" t="shared" si="14" ref="G104:H107">G105</f>
        <v>0</v>
      </c>
      <c r="H104" s="29">
        <f t="shared" si="14"/>
        <v>399351</v>
      </c>
    </row>
    <row r="105" spans="1:8" s="32" customFormat="1" ht="31.5">
      <c r="A105" s="23" t="s">
        <v>104</v>
      </c>
      <c r="B105" s="30" t="s">
        <v>17</v>
      </c>
      <c r="C105" s="30" t="s">
        <v>87</v>
      </c>
      <c r="D105" s="30" t="s">
        <v>105</v>
      </c>
      <c r="E105" s="24"/>
      <c r="F105" s="29">
        <f>F106</f>
        <v>399351</v>
      </c>
      <c r="G105" s="29">
        <f t="shared" si="14"/>
        <v>0</v>
      </c>
      <c r="H105" s="29">
        <f t="shared" si="14"/>
        <v>399351</v>
      </c>
    </row>
    <row r="106" spans="1:8" s="32" customFormat="1" ht="47.25">
      <c r="A106" s="23" t="s">
        <v>106</v>
      </c>
      <c r="B106" s="30" t="s">
        <v>17</v>
      </c>
      <c r="C106" s="30" t="s">
        <v>87</v>
      </c>
      <c r="D106" s="30" t="s">
        <v>107</v>
      </c>
      <c r="E106" s="24"/>
      <c r="F106" s="29">
        <f>F107</f>
        <v>399351</v>
      </c>
      <c r="G106" s="29">
        <f t="shared" si="14"/>
        <v>0</v>
      </c>
      <c r="H106" s="29">
        <f t="shared" si="14"/>
        <v>399351</v>
      </c>
    </row>
    <row r="107" spans="1:8" s="32" customFormat="1" ht="31.5">
      <c r="A107" s="33" t="s">
        <v>27</v>
      </c>
      <c r="B107" s="30" t="s">
        <v>17</v>
      </c>
      <c r="C107" s="30" t="s">
        <v>87</v>
      </c>
      <c r="D107" s="30" t="s">
        <v>107</v>
      </c>
      <c r="E107" s="24" t="s">
        <v>28</v>
      </c>
      <c r="F107" s="29">
        <f>F108</f>
        <v>399351</v>
      </c>
      <c r="G107" s="29">
        <f t="shared" si="14"/>
        <v>0</v>
      </c>
      <c r="H107" s="29">
        <f t="shared" si="14"/>
        <v>399351</v>
      </c>
    </row>
    <row r="108" spans="1:8" s="32" customFormat="1" ht="31.5">
      <c r="A108" s="33" t="s">
        <v>29</v>
      </c>
      <c r="B108" s="30" t="s">
        <v>17</v>
      </c>
      <c r="C108" s="30" t="s">
        <v>87</v>
      </c>
      <c r="D108" s="30" t="s">
        <v>107</v>
      </c>
      <c r="E108" s="24" t="s">
        <v>30</v>
      </c>
      <c r="F108" s="29">
        <v>399351</v>
      </c>
      <c r="G108" s="29"/>
      <c r="H108" s="29">
        <f>F108+G108</f>
        <v>399351</v>
      </c>
    </row>
    <row r="109" spans="1:8" s="32" customFormat="1" ht="15.75">
      <c r="A109" s="23" t="s">
        <v>108</v>
      </c>
      <c r="B109" s="24" t="s">
        <v>17</v>
      </c>
      <c r="C109" s="24" t="s">
        <v>109</v>
      </c>
      <c r="D109" s="24"/>
      <c r="E109" s="24"/>
      <c r="F109" s="29">
        <f>F110+F116</f>
        <v>120000</v>
      </c>
      <c r="G109" s="29">
        <f>G110+G116</f>
        <v>0</v>
      </c>
      <c r="H109" s="29">
        <f>H110+H116</f>
        <v>120000</v>
      </c>
    </row>
    <row r="110" spans="1:8" s="32" customFormat="1" ht="31.5">
      <c r="A110" s="28" t="s">
        <v>110</v>
      </c>
      <c r="B110" s="30" t="s">
        <v>17</v>
      </c>
      <c r="C110" s="30" t="s">
        <v>109</v>
      </c>
      <c r="D110" s="30" t="s">
        <v>111</v>
      </c>
      <c r="E110" s="30"/>
      <c r="F110" s="29">
        <f>F111</f>
        <v>100000</v>
      </c>
      <c r="G110" s="29">
        <f aca="true" t="shared" si="15" ref="G110:H114">G111</f>
        <v>0</v>
      </c>
      <c r="H110" s="29">
        <f t="shared" si="15"/>
        <v>100000</v>
      </c>
    </row>
    <row r="111" spans="1:8" s="32" customFormat="1" ht="31.5">
      <c r="A111" s="28" t="s">
        <v>112</v>
      </c>
      <c r="B111" s="30" t="s">
        <v>17</v>
      </c>
      <c r="C111" s="30" t="s">
        <v>109</v>
      </c>
      <c r="D111" s="30" t="s">
        <v>113</v>
      </c>
      <c r="E111" s="30"/>
      <c r="F111" s="29">
        <f>F112</f>
        <v>100000</v>
      </c>
      <c r="G111" s="29">
        <f t="shared" si="15"/>
        <v>0</v>
      </c>
      <c r="H111" s="29">
        <f t="shared" si="15"/>
        <v>100000</v>
      </c>
    </row>
    <row r="112" spans="1:8" s="32" customFormat="1" ht="47.25">
      <c r="A112" s="28" t="s">
        <v>114</v>
      </c>
      <c r="B112" s="30" t="s">
        <v>17</v>
      </c>
      <c r="C112" s="30" t="s">
        <v>109</v>
      </c>
      <c r="D112" s="30" t="s">
        <v>115</v>
      </c>
      <c r="E112" s="30"/>
      <c r="F112" s="29">
        <f>F113</f>
        <v>100000</v>
      </c>
      <c r="G112" s="29">
        <f t="shared" si="15"/>
        <v>0</v>
      </c>
      <c r="H112" s="29">
        <f t="shared" si="15"/>
        <v>100000</v>
      </c>
    </row>
    <row r="113" spans="1:8" s="32" customFormat="1" ht="31.5">
      <c r="A113" s="35" t="s">
        <v>116</v>
      </c>
      <c r="B113" s="30" t="s">
        <v>17</v>
      </c>
      <c r="C113" s="30" t="s">
        <v>109</v>
      </c>
      <c r="D113" s="30" t="s">
        <v>117</v>
      </c>
      <c r="E113" s="30"/>
      <c r="F113" s="29">
        <f>F114</f>
        <v>100000</v>
      </c>
      <c r="G113" s="29">
        <f t="shared" si="15"/>
        <v>0</v>
      </c>
      <c r="H113" s="29">
        <f t="shared" si="15"/>
        <v>100000</v>
      </c>
    </row>
    <row r="114" spans="1:8" s="32" customFormat="1" ht="31.5">
      <c r="A114" s="33" t="s">
        <v>27</v>
      </c>
      <c r="B114" s="30" t="s">
        <v>17</v>
      </c>
      <c r="C114" s="30" t="s">
        <v>109</v>
      </c>
      <c r="D114" s="30" t="s">
        <v>117</v>
      </c>
      <c r="E114" s="30" t="s">
        <v>28</v>
      </c>
      <c r="F114" s="29">
        <f>F115</f>
        <v>100000</v>
      </c>
      <c r="G114" s="29">
        <f t="shared" si="15"/>
        <v>0</v>
      </c>
      <c r="H114" s="29">
        <f t="shared" si="15"/>
        <v>100000</v>
      </c>
    </row>
    <row r="115" spans="1:8" s="32" customFormat="1" ht="31.5">
      <c r="A115" s="33" t="s">
        <v>29</v>
      </c>
      <c r="B115" s="30" t="s">
        <v>17</v>
      </c>
      <c r="C115" s="30" t="s">
        <v>109</v>
      </c>
      <c r="D115" s="30" t="s">
        <v>117</v>
      </c>
      <c r="E115" s="30" t="s">
        <v>30</v>
      </c>
      <c r="F115" s="29">
        <v>100000</v>
      </c>
      <c r="G115" s="29"/>
      <c r="H115" s="29">
        <f>F115+G115</f>
        <v>100000</v>
      </c>
    </row>
    <row r="116" spans="1:8" s="32" customFormat="1" ht="31.5">
      <c r="A116" s="28" t="s">
        <v>374</v>
      </c>
      <c r="B116" s="30" t="s">
        <v>17</v>
      </c>
      <c r="C116" s="30" t="s">
        <v>109</v>
      </c>
      <c r="D116" s="55" t="s">
        <v>375</v>
      </c>
      <c r="E116" s="55"/>
      <c r="F116" s="29">
        <f>F117</f>
        <v>20000</v>
      </c>
      <c r="G116" s="29">
        <f aca="true" t="shared" si="16" ref="G116:H120">G117</f>
        <v>0</v>
      </c>
      <c r="H116" s="29">
        <f t="shared" si="16"/>
        <v>20000</v>
      </c>
    </row>
    <row r="117" spans="1:8" s="32" customFormat="1" ht="31.5">
      <c r="A117" s="28" t="s">
        <v>376</v>
      </c>
      <c r="B117" s="30" t="s">
        <v>17</v>
      </c>
      <c r="C117" s="30" t="s">
        <v>109</v>
      </c>
      <c r="D117" s="55" t="s">
        <v>377</v>
      </c>
      <c r="E117" s="55"/>
      <c r="F117" s="29">
        <f>F118</f>
        <v>20000</v>
      </c>
      <c r="G117" s="29">
        <f t="shared" si="16"/>
        <v>0</v>
      </c>
      <c r="H117" s="29">
        <f t="shared" si="16"/>
        <v>20000</v>
      </c>
    </row>
    <row r="118" spans="1:8" s="32" customFormat="1" ht="47.25">
      <c r="A118" s="28" t="s">
        <v>378</v>
      </c>
      <c r="B118" s="30" t="s">
        <v>17</v>
      </c>
      <c r="C118" s="30" t="s">
        <v>109</v>
      </c>
      <c r="D118" s="55" t="s">
        <v>379</v>
      </c>
      <c r="E118" s="55"/>
      <c r="F118" s="29">
        <f>F119</f>
        <v>20000</v>
      </c>
      <c r="G118" s="29">
        <f t="shared" si="16"/>
        <v>0</v>
      </c>
      <c r="H118" s="29">
        <f t="shared" si="16"/>
        <v>20000</v>
      </c>
    </row>
    <row r="119" spans="1:8" s="32" customFormat="1" ht="31.5">
      <c r="A119" s="28" t="s">
        <v>380</v>
      </c>
      <c r="B119" s="30" t="s">
        <v>17</v>
      </c>
      <c r="C119" s="30" t="s">
        <v>109</v>
      </c>
      <c r="D119" s="55" t="s">
        <v>381</v>
      </c>
      <c r="E119" s="55"/>
      <c r="F119" s="29">
        <f>F120</f>
        <v>20000</v>
      </c>
      <c r="G119" s="29">
        <f t="shared" si="16"/>
        <v>0</v>
      </c>
      <c r="H119" s="29">
        <f t="shared" si="16"/>
        <v>20000</v>
      </c>
    </row>
    <row r="120" spans="1:8" s="32" customFormat="1" ht="63">
      <c r="A120" s="28" t="s">
        <v>382</v>
      </c>
      <c r="B120" s="30" t="s">
        <v>17</v>
      </c>
      <c r="C120" s="30" t="s">
        <v>109</v>
      </c>
      <c r="D120" s="55" t="s">
        <v>381</v>
      </c>
      <c r="E120" s="55" t="s">
        <v>35</v>
      </c>
      <c r="F120" s="29">
        <f>F121</f>
        <v>20000</v>
      </c>
      <c r="G120" s="29">
        <f t="shared" si="16"/>
        <v>0</v>
      </c>
      <c r="H120" s="29">
        <f t="shared" si="16"/>
        <v>20000</v>
      </c>
    </row>
    <row r="121" spans="1:8" s="32" customFormat="1" ht="63">
      <c r="A121" s="28" t="s">
        <v>382</v>
      </c>
      <c r="B121" s="30" t="s">
        <v>17</v>
      </c>
      <c r="C121" s="30" t="s">
        <v>109</v>
      </c>
      <c r="D121" s="55" t="s">
        <v>381</v>
      </c>
      <c r="E121" s="55" t="s">
        <v>383</v>
      </c>
      <c r="F121" s="29">
        <v>20000</v>
      </c>
      <c r="G121" s="29"/>
      <c r="H121" s="29">
        <f>F121+G121</f>
        <v>20000</v>
      </c>
    </row>
    <row r="122" spans="1:9" s="32" customFormat="1" ht="15.75">
      <c r="A122" s="25" t="s">
        <v>118</v>
      </c>
      <c r="B122" s="26" t="s">
        <v>17</v>
      </c>
      <c r="C122" s="26" t="s">
        <v>119</v>
      </c>
      <c r="D122" s="24"/>
      <c r="E122" s="26"/>
      <c r="F122" s="21">
        <f>F123+F130+F139</f>
        <v>22217141.35</v>
      </c>
      <c r="G122" s="21">
        <f>G123+G130+G139</f>
        <v>-332972.24</v>
      </c>
      <c r="H122" s="21">
        <f>H123+H130+H139</f>
        <v>21884169.11</v>
      </c>
      <c r="I122" s="80"/>
    </row>
    <row r="123" spans="1:8" s="32" customFormat="1" ht="15.75">
      <c r="A123" s="23" t="s">
        <v>120</v>
      </c>
      <c r="B123" s="24" t="s">
        <v>17</v>
      </c>
      <c r="C123" s="24" t="s">
        <v>121</v>
      </c>
      <c r="D123" s="24"/>
      <c r="E123" s="24"/>
      <c r="F123" s="29">
        <f aca="true" t="shared" si="17" ref="F123:H124">F124</f>
        <v>384000</v>
      </c>
      <c r="G123" s="29">
        <f t="shared" si="17"/>
        <v>0</v>
      </c>
      <c r="H123" s="29">
        <f t="shared" si="17"/>
        <v>384000</v>
      </c>
    </row>
    <row r="124" spans="1:8" s="32" customFormat="1" ht="47.25">
      <c r="A124" s="23" t="s">
        <v>122</v>
      </c>
      <c r="B124" s="24" t="s">
        <v>17</v>
      </c>
      <c r="C124" s="24" t="s">
        <v>121</v>
      </c>
      <c r="D124" s="24" t="s">
        <v>123</v>
      </c>
      <c r="E124" s="24"/>
      <c r="F124" s="29">
        <f t="shared" si="17"/>
        <v>384000</v>
      </c>
      <c r="G124" s="29">
        <f t="shared" si="17"/>
        <v>0</v>
      </c>
      <c r="H124" s="29">
        <f t="shared" si="17"/>
        <v>384000</v>
      </c>
    </row>
    <row r="125" spans="1:8" s="32" customFormat="1" ht="31.5">
      <c r="A125" s="23" t="s">
        <v>124</v>
      </c>
      <c r="B125" s="24" t="s">
        <v>17</v>
      </c>
      <c r="C125" s="24" t="s">
        <v>121</v>
      </c>
      <c r="D125" s="24" t="s">
        <v>125</v>
      </c>
      <c r="E125" s="24"/>
      <c r="F125" s="29">
        <f>F127</f>
        <v>384000</v>
      </c>
      <c r="G125" s="29">
        <f>G127</f>
        <v>0</v>
      </c>
      <c r="H125" s="29">
        <f>H127</f>
        <v>384000</v>
      </c>
    </row>
    <row r="126" spans="1:8" s="32" customFormat="1" ht="31.5">
      <c r="A126" s="23" t="s">
        <v>126</v>
      </c>
      <c r="B126" s="24" t="s">
        <v>17</v>
      </c>
      <c r="C126" s="24" t="s">
        <v>121</v>
      </c>
      <c r="D126" s="24" t="s">
        <v>127</v>
      </c>
      <c r="E126" s="24"/>
      <c r="F126" s="29">
        <f>F127</f>
        <v>384000</v>
      </c>
      <c r="G126" s="29">
        <f aca="true" t="shared" si="18" ref="G126:H128">G127</f>
        <v>0</v>
      </c>
      <c r="H126" s="29">
        <f t="shared" si="18"/>
        <v>384000</v>
      </c>
    </row>
    <row r="127" spans="1:8" s="32" customFormat="1" ht="31.5">
      <c r="A127" s="23" t="s">
        <v>128</v>
      </c>
      <c r="B127" s="24" t="s">
        <v>17</v>
      </c>
      <c r="C127" s="24" t="s">
        <v>121</v>
      </c>
      <c r="D127" s="24" t="s">
        <v>129</v>
      </c>
      <c r="E127" s="24"/>
      <c r="F127" s="29">
        <f>F128</f>
        <v>384000</v>
      </c>
      <c r="G127" s="29">
        <f t="shared" si="18"/>
        <v>0</v>
      </c>
      <c r="H127" s="29">
        <f t="shared" si="18"/>
        <v>384000</v>
      </c>
    </row>
    <row r="128" spans="1:8" s="32" customFormat="1" ht="31.5">
      <c r="A128" s="33" t="s">
        <v>27</v>
      </c>
      <c r="B128" s="24" t="s">
        <v>17</v>
      </c>
      <c r="C128" s="24" t="s">
        <v>121</v>
      </c>
      <c r="D128" s="24" t="s">
        <v>129</v>
      </c>
      <c r="E128" s="24" t="s">
        <v>28</v>
      </c>
      <c r="F128" s="29">
        <f>F129</f>
        <v>384000</v>
      </c>
      <c r="G128" s="29">
        <f t="shared" si="18"/>
        <v>0</v>
      </c>
      <c r="H128" s="29">
        <f t="shared" si="18"/>
        <v>384000</v>
      </c>
    </row>
    <row r="129" spans="1:8" s="32" customFormat="1" ht="31.5">
      <c r="A129" s="33" t="s">
        <v>29</v>
      </c>
      <c r="B129" s="24" t="s">
        <v>17</v>
      </c>
      <c r="C129" s="24" t="s">
        <v>121</v>
      </c>
      <c r="D129" s="24" t="s">
        <v>129</v>
      </c>
      <c r="E129" s="24" t="s">
        <v>30</v>
      </c>
      <c r="F129" s="29">
        <v>384000</v>
      </c>
      <c r="G129" s="29"/>
      <c r="H129" s="29">
        <f>F129+G129</f>
        <v>384000</v>
      </c>
    </row>
    <row r="130" spans="1:8" s="32" customFormat="1" ht="15.75">
      <c r="A130" s="23" t="s">
        <v>130</v>
      </c>
      <c r="B130" s="24" t="s">
        <v>17</v>
      </c>
      <c r="C130" s="24" t="s">
        <v>131</v>
      </c>
      <c r="D130" s="24"/>
      <c r="E130" s="24"/>
      <c r="F130" s="29">
        <f aca="true" t="shared" si="19" ref="F130:H131">F131</f>
        <v>3799741.28</v>
      </c>
      <c r="G130" s="29">
        <f t="shared" si="19"/>
        <v>0</v>
      </c>
      <c r="H130" s="29">
        <f t="shared" si="19"/>
        <v>3799741.28</v>
      </c>
    </row>
    <row r="131" spans="1:8" s="32" customFormat="1" ht="31.5">
      <c r="A131" s="23" t="s">
        <v>133</v>
      </c>
      <c r="B131" s="24" t="s">
        <v>17</v>
      </c>
      <c r="C131" s="24" t="s">
        <v>131</v>
      </c>
      <c r="D131" s="24" t="s">
        <v>134</v>
      </c>
      <c r="E131" s="24"/>
      <c r="F131" s="29">
        <f t="shared" si="19"/>
        <v>3799741.28</v>
      </c>
      <c r="G131" s="29">
        <f t="shared" si="19"/>
        <v>0</v>
      </c>
      <c r="H131" s="29">
        <f t="shared" si="19"/>
        <v>3799741.28</v>
      </c>
    </row>
    <row r="132" spans="1:8" s="32" customFormat="1" ht="31.5">
      <c r="A132" s="23" t="s">
        <v>135</v>
      </c>
      <c r="B132" s="24" t="s">
        <v>17</v>
      </c>
      <c r="C132" s="24" t="s">
        <v>131</v>
      </c>
      <c r="D132" s="24" t="s">
        <v>136</v>
      </c>
      <c r="E132" s="24"/>
      <c r="F132" s="29">
        <f>F133+F136</f>
        <v>3799741.28</v>
      </c>
      <c r="G132" s="29">
        <f>G133+G136</f>
        <v>0</v>
      </c>
      <c r="H132" s="29">
        <f>H133+H136</f>
        <v>3799741.28</v>
      </c>
    </row>
    <row r="133" spans="1:8" s="32" customFormat="1" ht="47.25">
      <c r="A133" s="23" t="s">
        <v>132</v>
      </c>
      <c r="B133" s="24" t="s">
        <v>17</v>
      </c>
      <c r="C133" s="24" t="s">
        <v>131</v>
      </c>
      <c r="D133" s="24" t="s">
        <v>137</v>
      </c>
      <c r="E133" s="24"/>
      <c r="F133" s="29">
        <f aca="true" t="shared" si="20" ref="F133:H134">F134</f>
        <v>80000</v>
      </c>
      <c r="G133" s="29">
        <f t="shared" si="20"/>
        <v>0</v>
      </c>
      <c r="H133" s="29">
        <f t="shared" si="20"/>
        <v>80000</v>
      </c>
    </row>
    <row r="134" spans="1:8" s="32" customFormat="1" ht="31.5">
      <c r="A134" s="33" t="s">
        <v>27</v>
      </c>
      <c r="B134" s="24" t="s">
        <v>17</v>
      </c>
      <c r="C134" s="24" t="s">
        <v>131</v>
      </c>
      <c r="D134" s="24" t="s">
        <v>137</v>
      </c>
      <c r="E134" s="24" t="s">
        <v>28</v>
      </c>
      <c r="F134" s="29">
        <f t="shared" si="20"/>
        <v>80000</v>
      </c>
      <c r="G134" s="29">
        <f t="shared" si="20"/>
        <v>0</v>
      </c>
      <c r="H134" s="29">
        <f t="shared" si="20"/>
        <v>80000</v>
      </c>
    </row>
    <row r="135" spans="1:8" s="32" customFormat="1" ht="31.5">
      <c r="A135" s="33" t="s">
        <v>29</v>
      </c>
      <c r="B135" s="24" t="s">
        <v>17</v>
      </c>
      <c r="C135" s="24" t="s">
        <v>131</v>
      </c>
      <c r="D135" s="24" t="s">
        <v>137</v>
      </c>
      <c r="E135" s="24" t="s">
        <v>30</v>
      </c>
      <c r="F135" s="29">
        <v>80000</v>
      </c>
      <c r="G135" s="29"/>
      <c r="H135" s="29">
        <f>F135+G135</f>
        <v>80000</v>
      </c>
    </row>
    <row r="136" spans="1:8" s="32" customFormat="1" ht="80.25" customHeight="1">
      <c r="A136" s="33" t="s">
        <v>437</v>
      </c>
      <c r="B136" s="24" t="s">
        <v>392</v>
      </c>
      <c r="C136" s="24" t="s">
        <v>393</v>
      </c>
      <c r="D136" s="24" t="s">
        <v>436</v>
      </c>
      <c r="E136" s="24"/>
      <c r="F136" s="29">
        <f aca="true" t="shared" si="21" ref="F136:H137">F137</f>
        <v>3719741.28</v>
      </c>
      <c r="G136" s="29">
        <f t="shared" si="21"/>
        <v>0</v>
      </c>
      <c r="H136" s="29">
        <f t="shared" si="21"/>
        <v>3719741.28</v>
      </c>
    </row>
    <row r="137" spans="1:8" s="32" customFormat="1" ht="31.5">
      <c r="A137" s="33" t="s">
        <v>27</v>
      </c>
      <c r="B137" s="24" t="s">
        <v>17</v>
      </c>
      <c r="C137" s="24" t="s">
        <v>131</v>
      </c>
      <c r="D137" s="24" t="s">
        <v>436</v>
      </c>
      <c r="E137" s="24" t="s">
        <v>28</v>
      </c>
      <c r="F137" s="29">
        <f t="shared" si="21"/>
        <v>3719741.28</v>
      </c>
      <c r="G137" s="29">
        <f t="shared" si="21"/>
        <v>0</v>
      </c>
      <c r="H137" s="29">
        <f t="shared" si="21"/>
        <v>3719741.28</v>
      </c>
    </row>
    <row r="138" spans="1:8" s="32" customFormat="1" ht="31.5">
      <c r="A138" s="33" t="s">
        <v>29</v>
      </c>
      <c r="B138" s="24" t="s">
        <v>17</v>
      </c>
      <c r="C138" s="24" t="s">
        <v>131</v>
      </c>
      <c r="D138" s="24" t="s">
        <v>436</v>
      </c>
      <c r="E138" s="24" t="s">
        <v>30</v>
      </c>
      <c r="F138" s="29">
        <v>3719741.28</v>
      </c>
      <c r="G138" s="29"/>
      <c r="H138" s="29">
        <f>F138+G138</f>
        <v>3719741.28</v>
      </c>
    </row>
    <row r="139" spans="1:8" s="32" customFormat="1" ht="15.75">
      <c r="A139" s="23" t="s">
        <v>138</v>
      </c>
      <c r="B139" s="24" t="s">
        <v>139</v>
      </c>
      <c r="C139" s="24" t="s">
        <v>140</v>
      </c>
      <c r="D139" s="31"/>
      <c r="E139" s="24"/>
      <c r="F139" s="29">
        <f>F145+F152+F148+F140</f>
        <v>18033400.07</v>
      </c>
      <c r="G139" s="29">
        <f>G145+G152+G148+G140</f>
        <v>-332972.24</v>
      </c>
      <c r="H139" s="29">
        <f>H145+H152+H148+H140</f>
        <v>17700427.83</v>
      </c>
    </row>
    <row r="140" spans="1:8" s="32" customFormat="1" ht="31.5">
      <c r="A140" s="38" t="s">
        <v>133</v>
      </c>
      <c r="B140" s="55" t="s">
        <v>17</v>
      </c>
      <c r="C140" s="55" t="s">
        <v>140</v>
      </c>
      <c r="D140" s="55" t="s">
        <v>134</v>
      </c>
      <c r="E140" s="55"/>
      <c r="F140" s="36">
        <f>F141</f>
        <v>1100049.26</v>
      </c>
      <c r="G140" s="36">
        <f aca="true" t="shared" si="22" ref="G140:H143">G141</f>
        <v>0</v>
      </c>
      <c r="H140" s="36">
        <f t="shared" si="22"/>
        <v>1100049.26</v>
      </c>
    </row>
    <row r="141" spans="1:8" s="32" customFormat="1" ht="31.5">
      <c r="A141" s="38" t="s">
        <v>135</v>
      </c>
      <c r="B141" s="55" t="s">
        <v>17</v>
      </c>
      <c r="C141" s="55" t="s">
        <v>140</v>
      </c>
      <c r="D141" s="55" t="s">
        <v>136</v>
      </c>
      <c r="E141" s="55"/>
      <c r="F141" s="36">
        <f>F142</f>
        <v>1100049.26</v>
      </c>
      <c r="G141" s="36">
        <f t="shared" si="22"/>
        <v>0</v>
      </c>
      <c r="H141" s="36">
        <f t="shared" si="22"/>
        <v>1100049.26</v>
      </c>
    </row>
    <row r="142" spans="1:8" s="32" customFormat="1" ht="47.25">
      <c r="A142" s="38" t="s">
        <v>132</v>
      </c>
      <c r="B142" s="55" t="s">
        <v>17</v>
      </c>
      <c r="C142" s="55" t="s">
        <v>140</v>
      </c>
      <c r="D142" s="55" t="s">
        <v>137</v>
      </c>
      <c r="E142" s="55"/>
      <c r="F142" s="36">
        <f>F143</f>
        <v>1100049.26</v>
      </c>
      <c r="G142" s="36">
        <f t="shared" si="22"/>
        <v>0</v>
      </c>
      <c r="H142" s="36">
        <f t="shared" si="22"/>
        <v>1100049.26</v>
      </c>
    </row>
    <row r="143" spans="1:8" s="32" customFormat="1" ht="31.5">
      <c r="A143" s="76" t="s">
        <v>27</v>
      </c>
      <c r="B143" s="55" t="s">
        <v>17</v>
      </c>
      <c r="C143" s="55" t="s">
        <v>140</v>
      </c>
      <c r="D143" s="55" t="s">
        <v>137</v>
      </c>
      <c r="E143" s="55" t="s">
        <v>28</v>
      </c>
      <c r="F143" s="36">
        <f>F144</f>
        <v>1100049.26</v>
      </c>
      <c r="G143" s="36">
        <f t="shared" si="22"/>
        <v>0</v>
      </c>
      <c r="H143" s="36">
        <f t="shared" si="22"/>
        <v>1100049.26</v>
      </c>
    </row>
    <row r="144" spans="1:8" s="32" customFormat="1" ht="31.5">
      <c r="A144" s="76" t="s">
        <v>29</v>
      </c>
      <c r="B144" s="55" t="s">
        <v>17</v>
      </c>
      <c r="C144" s="55" t="s">
        <v>140</v>
      </c>
      <c r="D144" s="55" t="s">
        <v>137</v>
      </c>
      <c r="E144" s="55" t="s">
        <v>30</v>
      </c>
      <c r="F144" s="36">
        <v>1100049.26</v>
      </c>
      <c r="G144" s="29"/>
      <c r="H144" s="29">
        <f>F144+G144</f>
        <v>1100049.26</v>
      </c>
    </row>
    <row r="145" spans="1:8" s="32" customFormat="1" ht="33" customHeight="1">
      <c r="A145" s="23" t="s">
        <v>242</v>
      </c>
      <c r="B145" s="24" t="s">
        <v>139</v>
      </c>
      <c r="C145" s="24" t="s">
        <v>140</v>
      </c>
      <c r="D145" s="24" t="s">
        <v>243</v>
      </c>
      <c r="E145" s="24"/>
      <c r="F145" s="29">
        <f aca="true" t="shared" si="23" ref="F145:H146">F146</f>
        <v>7152447.93</v>
      </c>
      <c r="G145" s="29">
        <f t="shared" si="23"/>
        <v>0</v>
      </c>
      <c r="H145" s="29">
        <f t="shared" si="23"/>
        <v>7152447.93</v>
      </c>
    </row>
    <row r="146" spans="1:8" s="32" customFormat="1" ht="31.5">
      <c r="A146" s="33" t="s">
        <v>27</v>
      </c>
      <c r="B146" s="24" t="s">
        <v>139</v>
      </c>
      <c r="C146" s="24" t="s">
        <v>140</v>
      </c>
      <c r="D146" s="24" t="s">
        <v>243</v>
      </c>
      <c r="E146" s="24" t="s">
        <v>28</v>
      </c>
      <c r="F146" s="29">
        <f t="shared" si="23"/>
        <v>7152447.93</v>
      </c>
      <c r="G146" s="29">
        <f t="shared" si="23"/>
        <v>0</v>
      </c>
      <c r="H146" s="29">
        <f t="shared" si="23"/>
        <v>7152447.93</v>
      </c>
    </row>
    <row r="147" spans="1:8" s="32" customFormat="1" ht="31.5">
      <c r="A147" s="33" t="s">
        <v>29</v>
      </c>
      <c r="B147" s="24" t="s">
        <v>139</v>
      </c>
      <c r="C147" s="24" t="s">
        <v>140</v>
      </c>
      <c r="D147" s="24" t="s">
        <v>243</v>
      </c>
      <c r="E147" s="24" t="s">
        <v>30</v>
      </c>
      <c r="F147" s="29">
        <v>7152447.93</v>
      </c>
      <c r="G147" s="29"/>
      <c r="H147" s="29">
        <f>F147+G147</f>
        <v>7152447.93</v>
      </c>
    </row>
    <row r="148" spans="1:8" s="32" customFormat="1" ht="47.25">
      <c r="A148" s="76" t="s">
        <v>389</v>
      </c>
      <c r="B148" s="55" t="s">
        <v>139</v>
      </c>
      <c r="C148" s="55" t="s">
        <v>140</v>
      </c>
      <c r="D148" s="55" t="s">
        <v>244</v>
      </c>
      <c r="E148" s="55"/>
      <c r="F148" s="36">
        <f aca="true" t="shared" si="24" ref="F148:H149">F149</f>
        <v>1167790.42</v>
      </c>
      <c r="G148" s="29">
        <f t="shared" si="24"/>
        <v>0</v>
      </c>
      <c r="H148" s="29">
        <f t="shared" si="24"/>
        <v>1167790.42</v>
      </c>
    </row>
    <row r="149" spans="1:8" s="32" customFormat="1" ht="31.5">
      <c r="A149" s="76" t="s">
        <v>27</v>
      </c>
      <c r="B149" s="55" t="s">
        <v>139</v>
      </c>
      <c r="C149" s="55" t="s">
        <v>140</v>
      </c>
      <c r="D149" s="55" t="s">
        <v>244</v>
      </c>
      <c r="E149" s="55" t="s">
        <v>28</v>
      </c>
      <c r="F149" s="36">
        <f t="shared" si="24"/>
        <v>1167790.42</v>
      </c>
      <c r="G149" s="29">
        <f t="shared" si="24"/>
        <v>0</v>
      </c>
      <c r="H149" s="29">
        <f t="shared" si="24"/>
        <v>1167790.42</v>
      </c>
    </row>
    <row r="150" spans="1:8" s="32" customFormat="1" ht="31.5">
      <c r="A150" s="76" t="s">
        <v>29</v>
      </c>
      <c r="B150" s="55" t="s">
        <v>139</v>
      </c>
      <c r="C150" s="55" t="s">
        <v>140</v>
      </c>
      <c r="D150" s="55" t="s">
        <v>244</v>
      </c>
      <c r="E150" s="55" t="s">
        <v>30</v>
      </c>
      <c r="F150" s="36">
        <v>1167790.42</v>
      </c>
      <c r="G150" s="29"/>
      <c r="H150" s="29">
        <f>F150+G150</f>
        <v>1167790.42</v>
      </c>
    </row>
    <row r="151" spans="1:8" s="32" customFormat="1" ht="15.75" hidden="1">
      <c r="A151" s="33"/>
      <c r="B151" s="24"/>
      <c r="C151" s="24"/>
      <c r="D151" s="24"/>
      <c r="E151" s="24"/>
      <c r="F151" s="29"/>
      <c r="G151" s="29"/>
      <c r="H151" s="29"/>
    </row>
    <row r="152" spans="1:8" s="32" customFormat="1" ht="31.5">
      <c r="A152" s="28" t="s">
        <v>141</v>
      </c>
      <c r="B152" s="24" t="s">
        <v>139</v>
      </c>
      <c r="C152" s="24" t="s">
        <v>140</v>
      </c>
      <c r="D152" s="24" t="s">
        <v>142</v>
      </c>
      <c r="E152" s="26"/>
      <c r="F152" s="29">
        <f>F153</f>
        <v>8613112.459999999</v>
      </c>
      <c r="G152" s="29">
        <f aca="true" t="shared" si="25" ref="G152:H155">G153</f>
        <v>-332972.24</v>
      </c>
      <c r="H152" s="29">
        <f t="shared" si="25"/>
        <v>8280140.219999999</v>
      </c>
    </row>
    <row r="153" spans="1:8" s="32" customFormat="1" ht="31.5">
      <c r="A153" s="28" t="s">
        <v>233</v>
      </c>
      <c r="B153" s="24" t="s">
        <v>139</v>
      </c>
      <c r="C153" s="24" t="s">
        <v>140</v>
      </c>
      <c r="D153" s="24" t="s">
        <v>143</v>
      </c>
      <c r="E153" s="26"/>
      <c r="F153" s="29">
        <f>F154</f>
        <v>8613112.459999999</v>
      </c>
      <c r="G153" s="29">
        <f t="shared" si="25"/>
        <v>-332972.24</v>
      </c>
      <c r="H153" s="29">
        <f t="shared" si="25"/>
        <v>8280140.219999999</v>
      </c>
    </row>
    <row r="154" spans="1:8" s="27" customFormat="1" ht="15.75">
      <c r="A154" s="35" t="s">
        <v>144</v>
      </c>
      <c r="B154" s="24" t="s">
        <v>139</v>
      </c>
      <c r="C154" s="24" t="s">
        <v>140</v>
      </c>
      <c r="D154" s="24" t="s">
        <v>145</v>
      </c>
      <c r="E154" s="26"/>
      <c r="F154" s="29">
        <f>F155+F157</f>
        <v>8613112.459999999</v>
      </c>
      <c r="G154" s="29">
        <f>G155+G157</f>
        <v>-332972.24</v>
      </c>
      <c r="H154" s="29">
        <f>H155+H157</f>
        <v>8280140.219999999</v>
      </c>
    </row>
    <row r="155" spans="1:8" s="27" customFormat="1" ht="31.5">
      <c r="A155" s="33" t="s">
        <v>27</v>
      </c>
      <c r="B155" s="24" t="s">
        <v>139</v>
      </c>
      <c r="C155" s="24" t="s">
        <v>140</v>
      </c>
      <c r="D155" s="24" t="s">
        <v>145</v>
      </c>
      <c r="E155" s="24" t="s">
        <v>28</v>
      </c>
      <c r="F155" s="29">
        <f>F156</f>
        <v>8612710.94</v>
      </c>
      <c r="G155" s="29">
        <f t="shared" si="25"/>
        <v>-332972.24</v>
      </c>
      <c r="H155" s="29">
        <f t="shared" si="25"/>
        <v>8279738.699999999</v>
      </c>
    </row>
    <row r="156" spans="1:8" s="27" customFormat="1" ht="31.5">
      <c r="A156" s="33" t="s">
        <v>29</v>
      </c>
      <c r="B156" s="24" t="s">
        <v>139</v>
      </c>
      <c r="C156" s="24" t="s">
        <v>140</v>
      </c>
      <c r="D156" s="24" t="s">
        <v>145</v>
      </c>
      <c r="E156" s="24" t="s">
        <v>30</v>
      </c>
      <c r="F156" s="29">
        <v>8612710.94</v>
      </c>
      <c r="G156" s="29">
        <v>-332972.24</v>
      </c>
      <c r="H156" s="29">
        <f>F156+G156</f>
        <v>8279738.699999999</v>
      </c>
    </row>
    <row r="157" spans="1:8" s="27" customFormat="1" ht="15.75">
      <c r="A157" s="28" t="s">
        <v>34</v>
      </c>
      <c r="B157" s="24" t="s">
        <v>139</v>
      </c>
      <c r="C157" s="24" t="s">
        <v>140</v>
      </c>
      <c r="D157" s="24" t="s">
        <v>145</v>
      </c>
      <c r="E157" s="24" t="s">
        <v>35</v>
      </c>
      <c r="F157" s="29">
        <f>F158</f>
        <v>401.52</v>
      </c>
      <c r="G157" s="29">
        <f>G158</f>
        <v>0</v>
      </c>
      <c r="H157" s="29">
        <f>H158</f>
        <v>401.52</v>
      </c>
    </row>
    <row r="158" spans="1:8" s="27" customFormat="1" ht="15.75">
      <c r="A158" s="185" t="s">
        <v>372</v>
      </c>
      <c r="B158" s="24" t="s">
        <v>139</v>
      </c>
      <c r="C158" s="24" t="s">
        <v>140</v>
      </c>
      <c r="D158" s="24" t="s">
        <v>145</v>
      </c>
      <c r="E158" s="24" t="s">
        <v>373</v>
      </c>
      <c r="F158" s="29">
        <v>401.52</v>
      </c>
      <c r="G158" s="29"/>
      <c r="H158" s="29">
        <f>F158+G158</f>
        <v>401.52</v>
      </c>
    </row>
    <row r="159" spans="1:8" s="27" customFormat="1" ht="15.75">
      <c r="A159" s="25" t="s">
        <v>146</v>
      </c>
      <c r="B159" s="26" t="s">
        <v>17</v>
      </c>
      <c r="C159" s="26" t="s">
        <v>147</v>
      </c>
      <c r="D159" s="26"/>
      <c r="E159" s="26"/>
      <c r="F159" s="21">
        <f>F160+F169</f>
        <v>220000</v>
      </c>
      <c r="G159" s="21">
        <f>G160+G169</f>
        <v>0</v>
      </c>
      <c r="H159" s="21">
        <f>H160+H169</f>
        <v>220000</v>
      </c>
    </row>
    <row r="160" spans="1:8" s="27" customFormat="1" ht="31.5">
      <c r="A160" s="33" t="s">
        <v>148</v>
      </c>
      <c r="B160" s="24" t="s">
        <v>17</v>
      </c>
      <c r="C160" s="24" t="s">
        <v>149</v>
      </c>
      <c r="D160" s="24"/>
      <c r="E160" s="24"/>
      <c r="F160" s="29">
        <f aca="true" t="shared" si="26" ref="F160:H164">F161</f>
        <v>50000</v>
      </c>
      <c r="G160" s="29">
        <f t="shared" si="26"/>
        <v>0</v>
      </c>
      <c r="H160" s="29">
        <f t="shared" si="26"/>
        <v>50000</v>
      </c>
    </row>
    <row r="161" spans="1:8" s="27" customFormat="1" ht="31.5">
      <c r="A161" s="33" t="s">
        <v>46</v>
      </c>
      <c r="B161" s="24" t="s">
        <v>17</v>
      </c>
      <c r="C161" s="24" t="s">
        <v>149</v>
      </c>
      <c r="D161" s="24" t="s">
        <v>47</v>
      </c>
      <c r="E161" s="24"/>
      <c r="F161" s="29">
        <f t="shared" si="26"/>
        <v>50000</v>
      </c>
      <c r="G161" s="29">
        <f t="shared" si="26"/>
        <v>0</v>
      </c>
      <c r="H161" s="29">
        <f t="shared" si="26"/>
        <v>50000</v>
      </c>
    </row>
    <row r="162" spans="1:8" s="27" customFormat="1" ht="63">
      <c r="A162" s="33" t="s">
        <v>150</v>
      </c>
      <c r="B162" s="24" t="s">
        <v>17</v>
      </c>
      <c r="C162" s="24" t="s">
        <v>149</v>
      </c>
      <c r="D162" s="24" t="s">
        <v>49</v>
      </c>
      <c r="E162" s="24"/>
      <c r="F162" s="29">
        <f t="shared" si="26"/>
        <v>50000</v>
      </c>
      <c r="G162" s="29">
        <f t="shared" si="26"/>
        <v>0</v>
      </c>
      <c r="H162" s="29">
        <f t="shared" si="26"/>
        <v>50000</v>
      </c>
    </row>
    <row r="163" spans="1:8" s="27" customFormat="1" ht="47.25">
      <c r="A163" s="33" t="s">
        <v>50</v>
      </c>
      <c r="B163" s="24" t="s">
        <v>17</v>
      </c>
      <c r="C163" s="24" t="s">
        <v>149</v>
      </c>
      <c r="D163" s="24" t="s">
        <v>51</v>
      </c>
      <c r="E163" s="24"/>
      <c r="F163" s="29">
        <f t="shared" si="26"/>
        <v>50000</v>
      </c>
      <c r="G163" s="29">
        <f t="shared" si="26"/>
        <v>0</v>
      </c>
      <c r="H163" s="29">
        <f t="shared" si="26"/>
        <v>50000</v>
      </c>
    </row>
    <row r="164" spans="1:8" s="27" customFormat="1" ht="31.5">
      <c r="A164" s="33" t="s">
        <v>27</v>
      </c>
      <c r="B164" s="24" t="s">
        <v>17</v>
      </c>
      <c r="C164" s="24" t="s">
        <v>149</v>
      </c>
      <c r="D164" s="24" t="s">
        <v>51</v>
      </c>
      <c r="E164" s="24" t="s">
        <v>28</v>
      </c>
      <c r="F164" s="29">
        <f t="shared" si="26"/>
        <v>50000</v>
      </c>
      <c r="G164" s="29">
        <f t="shared" si="26"/>
        <v>0</v>
      </c>
      <c r="H164" s="29">
        <f t="shared" si="26"/>
        <v>50000</v>
      </c>
    </row>
    <row r="165" spans="1:8" s="27" customFormat="1" ht="31.5">
      <c r="A165" s="33" t="s">
        <v>29</v>
      </c>
      <c r="B165" s="24" t="s">
        <v>17</v>
      </c>
      <c r="C165" s="24" t="s">
        <v>149</v>
      </c>
      <c r="D165" s="24" t="s">
        <v>51</v>
      </c>
      <c r="E165" s="24" t="s">
        <v>30</v>
      </c>
      <c r="F165" s="29">
        <v>50000</v>
      </c>
      <c r="G165" s="29"/>
      <c r="H165" s="29">
        <f>F165+G165</f>
        <v>50000</v>
      </c>
    </row>
    <row r="166" spans="1:8" s="27" customFormat="1" ht="15.75">
      <c r="A166" s="76" t="s">
        <v>420</v>
      </c>
      <c r="B166" s="55" t="s">
        <v>17</v>
      </c>
      <c r="C166" s="55" t="s">
        <v>421</v>
      </c>
      <c r="D166" s="55"/>
      <c r="E166" s="55"/>
      <c r="F166" s="77">
        <f>F167</f>
        <v>170000</v>
      </c>
      <c r="G166" s="77">
        <f aca="true" t="shared" si="27" ref="G166:H170">G167</f>
        <v>0</v>
      </c>
      <c r="H166" s="77">
        <f t="shared" si="27"/>
        <v>170000</v>
      </c>
    </row>
    <row r="167" spans="1:8" s="27" customFormat="1" ht="47.25">
      <c r="A167" s="76" t="s">
        <v>422</v>
      </c>
      <c r="B167" s="55" t="s">
        <v>17</v>
      </c>
      <c r="C167" s="55" t="s">
        <v>421</v>
      </c>
      <c r="D167" s="55" t="s">
        <v>423</v>
      </c>
      <c r="E167" s="55"/>
      <c r="F167" s="77">
        <f>F168</f>
        <v>170000</v>
      </c>
      <c r="G167" s="77">
        <f t="shared" si="27"/>
        <v>0</v>
      </c>
      <c r="H167" s="77">
        <f t="shared" si="27"/>
        <v>170000</v>
      </c>
    </row>
    <row r="168" spans="1:8" s="27" customFormat="1" ht="47.25">
      <c r="A168" s="76" t="s">
        <v>424</v>
      </c>
      <c r="B168" s="55" t="s">
        <v>17</v>
      </c>
      <c r="C168" s="55" t="s">
        <v>421</v>
      </c>
      <c r="D168" s="55" t="s">
        <v>425</v>
      </c>
      <c r="E168" s="55"/>
      <c r="F168" s="77">
        <f>F169</f>
        <v>170000</v>
      </c>
      <c r="G168" s="77">
        <f t="shared" si="27"/>
        <v>0</v>
      </c>
      <c r="H168" s="77">
        <f t="shared" si="27"/>
        <v>170000</v>
      </c>
    </row>
    <row r="169" spans="1:8" s="27" customFormat="1" ht="15.75">
      <c r="A169" s="76" t="s">
        <v>426</v>
      </c>
      <c r="B169" s="55" t="s">
        <v>17</v>
      </c>
      <c r="C169" s="55" t="s">
        <v>421</v>
      </c>
      <c r="D169" s="55" t="s">
        <v>427</v>
      </c>
      <c r="E169" s="55"/>
      <c r="F169" s="77">
        <f>F170+F172</f>
        <v>170000</v>
      </c>
      <c r="G169" s="77">
        <f>G170+G172</f>
        <v>0</v>
      </c>
      <c r="H169" s="77">
        <f>H170+H172</f>
        <v>170000</v>
      </c>
    </row>
    <row r="170" spans="1:8" s="27" customFormat="1" ht="78.75">
      <c r="A170" s="76" t="s">
        <v>23</v>
      </c>
      <c r="B170" s="78" t="s">
        <v>17</v>
      </c>
      <c r="C170" s="55" t="s">
        <v>428</v>
      </c>
      <c r="D170" s="55" t="s">
        <v>427</v>
      </c>
      <c r="E170" s="55" t="s">
        <v>24</v>
      </c>
      <c r="F170" s="77">
        <f>F171</f>
        <v>60000</v>
      </c>
      <c r="G170" s="77">
        <f t="shared" si="27"/>
        <v>0</v>
      </c>
      <c r="H170" s="77">
        <f t="shared" si="27"/>
        <v>60000</v>
      </c>
    </row>
    <row r="171" spans="1:8" s="27" customFormat="1" ht="31.5">
      <c r="A171" s="76" t="s">
        <v>429</v>
      </c>
      <c r="B171" s="78" t="s">
        <v>17</v>
      </c>
      <c r="C171" s="55" t="s">
        <v>428</v>
      </c>
      <c r="D171" s="55" t="s">
        <v>427</v>
      </c>
      <c r="E171" s="55" t="s">
        <v>26</v>
      </c>
      <c r="F171" s="77">
        <v>60000</v>
      </c>
      <c r="G171" s="29"/>
      <c r="H171" s="29">
        <f>F171+G171</f>
        <v>60000</v>
      </c>
    </row>
    <row r="172" spans="1:8" s="27" customFormat="1" ht="31.5">
      <c r="A172" s="33" t="s">
        <v>27</v>
      </c>
      <c r="B172" s="78" t="s">
        <v>17</v>
      </c>
      <c r="C172" s="55" t="s">
        <v>428</v>
      </c>
      <c r="D172" s="55" t="s">
        <v>427</v>
      </c>
      <c r="E172" s="55" t="s">
        <v>28</v>
      </c>
      <c r="F172" s="77">
        <f>F173</f>
        <v>110000</v>
      </c>
      <c r="G172" s="77">
        <f>G173</f>
        <v>0</v>
      </c>
      <c r="H172" s="77">
        <f>H173</f>
        <v>110000</v>
      </c>
    </row>
    <row r="173" spans="1:8" s="27" customFormat="1" ht="31.5">
      <c r="A173" s="33" t="s">
        <v>29</v>
      </c>
      <c r="B173" s="78" t="s">
        <v>17</v>
      </c>
      <c r="C173" s="55" t="s">
        <v>428</v>
      </c>
      <c r="D173" s="55" t="s">
        <v>427</v>
      </c>
      <c r="E173" s="55" t="s">
        <v>30</v>
      </c>
      <c r="F173" s="77">
        <v>110000</v>
      </c>
      <c r="G173" s="29"/>
      <c r="H173" s="29">
        <f>F173+G173</f>
        <v>110000</v>
      </c>
    </row>
    <row r="174" spans="1:9" s="27" customFormat="1" ht="15.75">
      <c r="A174" s="44" t="s">
        <v>209</v>
      </c>
      <c r="B174" s="60" t="s">
        <v>17</v>
      </c>
      <c r="C174" s="60" t="s">
        <v>210</v>
      </c>
      <c r="D174" s="59"/>
      <c r="E174" s="60"/>
      <c r="F174" s="21">
        <f>F175</f>
        <v>20194558.96</v>
      </c>
      <c r="G174" s="21">
        <f>G175</f>
        <v>242972.24</v>
      </c>
      <c r="H174" s="21">
        <f>H175</f>
        <v>20437531.2</v>
      </c>
      <c r="I174" s="182"/>
    </row>
    <row r="175" spans="1:8" s="27" customFormat="1" ht="15.75">
      <c r="A175" s="28" t="s">
        <v>211</v>
      </c>
      <c r="B175" s="24" t="s">
        <v>17</v>
      </c>
      <c r="C175" s="30" t="s">
        <v>212</v>
      </c>
      <c r="D175" s="30"/>
      <c r="E175" s="30"/>
      <c r="F175" s="46">
        <f>F176+F181+F199+F207</f>
        <v>20194558.96</v>
      </c>
      <c r="G175" s="46">
        <f>G176+G181+G199+G207</f>
        <v>242972.24</v>
      </c>
      <c r="H175" s="46">
        <f>H176+H181+H199+H207</f>
        <v>20437531.2</v>
      </c>
    </row>
    <row r="176" spans="1:9" s="27" customFormat="1" ht="31.5">
      <c r="A176" s="65" t="s">
        <v>391</v>
      </c>
      <c r="B176" s="66" t="s">
        <v>17</v>
      </c>
      <c r="C176" s="66" t="s">
        <v>212</v>
      </c>
      <c r="D176" s="66" t="s">
        <v>384</v>
      </c>
      <c r="E176" s="66"/>
      <c r="F176" s="46">
        <f>F177</f>
        <v>25000</v>
      </c>
      <c r="G176" s="46">
        <f aca="true" t="shared" si="28" ref="G176:H179">G177</f>
        <v>0</v>
      </c>
      <c r="H176" s="46">
        <f t="shared" si="28"/>
        <v>25000</v>
      </c>
      <c r="I176" s="182"/>
    </row>
    <row r="177" spans="1:8" s="27" customFormat="1" ht="47.25">
      <c r="A177" s="65" t="s">
        <v>385</v>
      </c>
      <c r="B177" s="66" t="s">
        <v>17</v>
      </c>
      <c r="C177" s="66" t="s">
        <v>212</v>
      </c>
      <c r="D177" s="66" t="s">
        <v>386</v>
      </c>
      <c r="E177" s="66"/>
      <c r="F177" s="46">
        <f>F178</f>
        <v>25000</v>
      </c>
      <c r="G177" s="46">
        <f t="shared" si="28"/>
        <v>0</v>
      </c>
      <c r="H177" s="46">
        <f t="shared" si="28"/>
        <v>25000</v>
      </c>
    </row>
    <row r="178" spans="1:8" s="27" customFormat="1" ht="31.5">
      <c r="A178" s="65" t="s">
        <v>387</v>
      </c>
      <c r="B178" s="66" t="s">
        <v>17</v>
      </c>
      <c r="C178" s="66" t="s">
        <v>212</v>
      </c>
      <c r="D178" s="66" t="s">
        <v>388</v>
      </c>
      <c r="E178" s="66"/>
      <c r="F178" s="46">
        <f>F179</f>
        <v>25000</v>
      </c>
      <c r="G178" s="46">
        <f t="shared" si="28"/>
        <v>0</v>
      </c>
      <c r="H178" s="46">
        <f t="shared" si="28"/>
        <v>25000</v>
      </c>
    </row>
    <row r="179" spans="1:8" s="27" customFormat="1" ht="78.75">
      <c r="A179" s="65" t="s">
        <v>23</v>
      </c>
      <c r="B179" s="66" t="s">
        <v>17</v>
      </c>
      <c r="C179" s="66" t="s">
        <v>212</v>
      </c>
      <c r="D179" s="66" t="s">
        <v>388</v>
      </c>
      <c r="E179" s="66" t="s">
        <v>24</v>
      </c>
      <c r="F179" s="46">
        <f>F180</f>
        <v>25000</v>
      </c>
      <c r="G179" s="46">
        <f t="shared" si="28"/>
        <v>0</v>
      </c>
      <c r="H179" s="46">
        <f t="shared" si="28"/>
        <v>25000</v>
      </c>
    </row>
    <row r="180" spans="1:8" s="27" customFormat="1" ht="15.75">
      <c r="A180" s="65" t="s">
        <v>222</v>
      </c>
      <c r="B180" s="66" t="s">
        <v>17</v>
      </c>
      <c r="C180" s="66" t="s">
        <v>212</v>
      </c>
      <c r="D180" s="66" t="s">
        <v>388</v>
      </c>
      <c r="E180" s="66" t="s">
        <v>223</v>
      </c>
      <c r="F180" s="46">
        <v>25000</v>
      </c>
      <c r="G180" s="46"/>
      <c r="H180" s="46">
        <f>F180+G180</f>
        <v>25000</v>
      </c>
    </row>
    <row r="181" spans="1:8" s="27" customFormat="1" ht="15.75">
      <c r="A181" s="28" t="s">
        <v>215</v>
      </c>
      <c r="B181" s="24" t="s">
        <v>17</v>
      </c>
      <c r="C181" s="30" t="s">
        <v>216</v>
      </c>
      <c r="D181" s="30" t="s">
        <v>217</v>
      </c>
      <c r="E181" s="30"/>
      <c r="F181" s="46">
        <f>F186+F194+F182</f>
        <v>18950036.36</v>
      </c>
      <c r="G181" s="46">
        <f>G186+G194+G182</f>
        <v>0</v>
      </c>
      <c r="H181" s="46">
        <f>H186+H194+H182</f>
        <v>18950036.36</v>
      </c>
    </row>
    <row r="182" spans="1:8" s="27" customFormat="1" ht="31.5">
      <c r="A182" s="38" t="s">
        <v>432</v>
      </c>
      <c r="B182" s="55" t="s">
        <v>17</v>
      </c>
      <c r="C182" s="55" t="s">
        <v>225</v>
      </c>
      <c r="D182" s="55" t="s">
        <v>433</v>
      </c>
      <c r="E182" s="55"/>
      <c r="F182" s="36">
        <f>F183</f>
        <v>5000000</v>
      </c>
      <c r="G182" s="36">
        <f aca="true" t="shared" si="29" ref="G182:H184">G183</f>
        <v>0</v>
      </c>
      <c r="H182" s="36">
        <f t="shared" si="29"/>
        <v>5000000</v>
      </c>
    </row>
    <row r="183" spans="1:8" s="27" customFormat="1" ht="15.75">
      <c r="A183" s="38" t="s">
        <v>434</v>
      </c>
      <c r="B183" s="55" t="s">
        <v>17</v>
      </c>
      <c r="C183" s="55" t="s">
        <v>225</v>
      </c>
      <c r="D183" s="55" t="s">
        <v>435</v>
      </c>
      <c r="E183" s="55"/>
      <c r="F183" s="36">
        <f>F184</f>
        <v>5000000</v>
      </c>
      <c r="G183" s="36">
        <f t="shared" si="29"/>
        <v>0</v>
      </c>
      <c r="H183" s="36">
        <f t="shared" si="29"/>
        <v>5000000</v>
      </c>
    </row>
    <row r="184" spans="1:8" s="27" customFormat="1" ht="31.5">
      <c r="A184" s="76" t="s">
        <v>27</v>
      </c>
      <c r="B184" s="55" t="s">
        <v>17</v>
      </c>
      <c r="C184" s="55" t="s">
        <v>225</v>
      </c>
      <c r="D184" s="55" t="s">
        <v>435</v>
      </c>
      <c r="E184" s="55" t="s">
        <v>28</v>
      </c>
      <c r="F184" s="36">
        <f>F185</f>
        <v>5000000</v>
      </c>
      <c r="G184" s="36">
        <f t="shared" si="29"/>
        <v>0</v>
      </c>
      <c r="H184" s="36">
        <f t="shared" si="29"/>
        <v>5000000</v>
      </c>
    </row>
    <row r="185" spans="1:8" s="27" customFormat="1" ht="31.5">
      <c r="A185" s="76" t="s">
        <v>29</v>
      </c>
      <c r="B185" s="55" t="s">
        <v>17</v>
      </c>
      <c r="C185" s="55" t="s">
        <v>225</v>
      </c>
      <c r="D185" s="55" t="s">
        <v>435</v>
      </c>
      <c r="E185" s="55" t="s">
        <v>30</v>
      </c>
      <c r="F185" s="36">
        <v>5000000</v>
      </c>
      <c r="G185" s="46"/>
      <c r="H185" s="46">
        <f>F185</f>
        <v>5000000</v>
      </c>
    </row>
    <row r="186" spans="1:8" s="27" customFormat="1" ht="31.5">
      <c r="A186" s="28" t="s">
        <v>218</v>
      </c>
      <c r="B186" s="24" t="s">
        <v>17</v>
      </c>
      <c r="C186" s="30" t="s">
        <v>216</v>
      </c>
      <c r="D186" s="30" t="s">
        <v>219</v>
      </c>
      <c r="E186" s="30"/>
      <c r="F186" s="46">
        <f>F187</f>
        <v>13284769.15</v>
      </c>
      <c r="G186" s="46">
        <f>G187</f>
        <v>0</v>
      </c>
      <c r="H186" s="46">
        <f>H187</f>
        <v>13284769.15</v>
      </c>
    </row>
    <row r="187" spans="1:8" s="27" customFormat="1" ht="31.5">
      <c r="A187" s="28" t="s">
        <v>220</v>
      </c>
      <c r="B187" s="24" t="s">
        <v>17</v>
      </c>
      <c r="C187" s="30" t="s">
        <v>212</v>
      </c>
      <c r="D187" s="30" t="s">
        <v>221</v>
      </c>
      <c r="E187" s="30" t="s">
        <v>74</v>
      </c>
      <c r="F187" s="46">
        <f>F188+F190+F192</f>
        <v>13284769.15</v>
      </c>
      <c r="G187" s="46">
        <f>G188+G190+G192</f>
        <v>0</v>
      </c>
      <c r="H187" s="46">
        <f>H188+H190+H192</f>
        <v>13284769.15</v>
      </c>
    </row>
    <row r="188" spans="1:8" s="27" customFormat="1" ht="78.75">
      <c r="A188" s="28" t="s">
        <v>23</v>
      </c>
      <c r="B188" s="24" t="s">
        <v>17</v>
      </c>
      <c r="C188" s="30" t="s">
        <v>212</v>
      </c>
      <c r="D188" s="30" t="s">
        <v>221</v>
      </c>
      <c r="E188" s="30" t="s">
        <v>24</v>
      </c>
      <c r="F188" s="46">
        <f>F189</f>
        <v>11215327</v>
      </c>
      <c r="G188" s="46">
        <f>G189</f>
        <v>0</v>
      </c>
      <c r="H188" s="46">
        <f>H189</f>
        <v>11215327</v>
      </c>
    </row>
    <row r="189" spans="1:8" s="27" customFormat="1" ht="15.75">
      <c r="A189" s="28" t="s">
        <v>222</v>
      </c>
      <c r="B189" s="24" t="s">
        <v>17</v>
      </c>
      <c r="C189" s="30" t="s">
        <v>212</v>
      </c>
      <c r="D189" s="30" t="s">
        <v>221</v>
      </c>
      <c r="E189" s="30" t="s">
        <v>223</v>
      </c>
      <c r="F189" s="46">
        <v>11215327</v>
      </c>
      <c r="G189" s="46"/>
      <c r="H189" s="46">
        <f>F189+G189</f>
        <v>11215327</v>
      </c>
    </row>
    <row r="190" spans="1:8" s="27" customFormat="1" ht="31.5">
      <c r="A190" s="28" t="s">
        <v>27</v>
      </c>
      <c r="B190" s="24" t="s">
        <v>17</v>
      </c>
      <c r="C190" s="30" t="s">
        <v>212</v>
      </c>
      <c r="D190" s="30" t="s">
        <v>221</v>
      </c>
      <c r="E190" s="30" t="s">
        <v>28</v>
      </c>
      <c r="F190" s="46">
        <f>F191</f>
        <v>2059942.15</v>
      </c>
      <c r="G190" s="46">
        <f>G191</f>
        <v>0</v>
      </c>
      <c r="H190" s="46">
        <f>H191</f>
        <v>2059942.15</v>
      </c>
    </row>
    <row r="191" spans="1:8" s="27" customFormat="1" ht="31.5">
      <c r="A191" s="28" t="s">
        <v>29</v>
      </c>
      <c r="B191" s="24" t="s">
        <v>17</v>
      </c>
      <c r="C191" s="30" t="s">
        <v>212</v>
      </c>
      <c r="D191" s="30" t="s">
        <v>221</v>
      </c>
      <c r="E191" s="30" t="s">
        <v>30</v>
      </c>
      <c r="F191" s="46">
        <f>1089647.46+970294.69</f>
        <v>2059942.15</v>
      </c>
      <c r="G191" s="36"/>
      <c r="H191" s="46">
        <f>F191+G191</f>
        <v>2059942.15</v>
      </c>
    </row>
    <row r="192" spans="1:8" s="27" customFormat="1" ht="15.75">
      <c r="A192" s="28" t="s">
        <v>34</v>
      </c>
      <c r="B192" s="24" t="s">
        <v>17</v>
      </c>
      <c r="C192" s="30" t="s">
        <v>212</v>
      </c>
      <c r="D192" s="30" t="s">
        <v>221</v>
      </c>
      <c r="E192" s="30" t="s">
        <v>35</v>
      </c>
      <c r="F192" s="46">
        <f>F193</f>
        <v>9500</v>
      </c>
      <c r="G192" s="46">
        <f>G193</f>
        <v>0</v>
      </c>
      <c r="H192" s="46">
        <f>H193</f>
        <v>9500</v>
      </c>
    </row>
    <row r="193" spans="1:8" s="27" customFormat="1" ht="15.75">
      <c r="A193" s="28" t="s">
        <v>372</v>
      </c>
      <c r="B193" s="24" t="s">
        <v>17</v>
      </c>
      <c r="C193" s="30" t="s">
        <v>212</v>
      </c>
      <c r="D193" s="30" t="s">
        <v>221</v>
      </c>
      <c r="E193" s="30" t="s">
        <v>373</v>
      </c>
      <c r="F193" s="46">
        <v>9500</v>
      </c>
      <c r="G193" s="36"/>
      <c r="H193" s="46">
        <f>F193+G193</f>
        <v>9500</v>
      </c>
    </row>
    <row r="194" spans="1:8" s="27" customFormat="1" ht="47.25">
      <c r="A194" s="28" t="s">
        <v>231</v>
      </c>
      <c r="B194" s="24" t="s">
        <v>17</v>
      </c>
      <c r="C194" s="30" t="s">
        <v>212</v>
      </c>
      <c r="D194" s="30" t="s">
        <v>232</v>
      </c>
      <c r="E194" s="30"/>
      <c r="F194" s="46">
        <f>F197+F195</f>
        <v>665267.21</v>
      </c>
      <c r="G194" s="46">
        <f>G197+G195</f>
        <v>0</v>
      </c>
      <c r="H194" s="46">
        <f>H197+H195</f>
        <v>665267.21</v>
      </c>
    </row>
    <row r="195" spans="1:8" s="27" customFormat="1" ht="78.75">
      <c r="A195" s="28" t="s">
        <v>23</v>
      </c>
      <c r="B195" s="24" t="s">
        <v>17</v>
      </c>
      <c r="C195" s="30" t="s">
        <v>212</v>
      </c>
      <c r="D195" s="30" t="s">
        <v>232</v>
      </c>
      <c r="E195" s="30" t="s">
        <v>24</v>
      </c>
      <c r="F195" s="46">
        <f>F196</f>
        <v>263264.83</v>
      </c>
      <c r="G195" s="46">
        <f>G196</f>
        <v>0</v>
      </c>
      <c r="H195" s="46">
        <f>H196</f>
        <v>263264.83</v>
      </c>
    </row>
    <row r="196" spans="1:8" s="27" customFormat="1" ht="15.75">
      <c r="A196" s="28" t="s">
        <v>222</v>
      </c>
      <c r="B196" s="24" t="s">
        <v>17</v>
      </c>
      <c r="C196" s="30" t="s">
        <v>212</v>
      </c>
      <c r="D196" s="30" t="s">
        <v>232</v>
      </c>
      <c r="E196" s="30" t="s">
        <v>223</v>
      </c>
      <c r="F196" s="46">
        <v>263264.83</v>
      </c>
      <c r="G196" s="46"/>
      <c r="H196" s="46">
        <f>F196+G196</f>
        <v>263264.83</v>
      </c>
    </row>
    <row r="197" spans="1:8" s="27" customFormat="1" ht="31.5">
      <c r="A197" s="28" t="s">
        <v>27</v>
      </c>
      <c r="B197" s="24" t="s">
        <v>17</v>
      </c>
      <c r="C197" s="30" t="s">
        <v>212</v>
      </c>
      <c r="D197" s="30" t="s">
        <v>232</v>
      </c>
      <c r="E197" s="30" t="s">
        <v>28</v>
      </c>
      <c r="F197" s="46">
        <f>F198</f>
        <v>402002.38</v>
      </c>
      <c r="G197" s="46">
        <f>G198</f>
        <v>0</v>
      </c>
      <c r="H197" s="46">
        <f>H198</f>
        <v>402002.38</v>
      </c>
    </row>
    <row r="198" spans="1:8" s="27" customFormat="1" ht="31.5">
      <c r="A198" s="28" t="s">
        <v>29</v>
      </c>
      <c r="B198" s="24" t="s">
        <v>17</v>
      </c>
      <c r="C198" s="30" t="s">
        <v>212</v>
      </c>
      <c r="D198" s="30" t="s">
        <v>232</v>
      </c>
      <c r="E198" s="30" t="s">
        <v>30</v>
      </c>
      <c r="F198" s="46">
        <v>402002.38</v>
      </c>
      <c r="G198" s="46"/>
      <c r="H198" s="46">
        <f>F198+G198</f>
        <v>402002.38</v>
      </c>
    </row>
    <row r="199" spans="1:8" s="27" customFormat="1" ht="31.5">
      <c r="A199" s="28" t="s">
        <v>224</v>
      </c>
      <c r="B199" s="24" t="s">
        <v>17</v>
      </c>
      <c r="C199" s="30" t="s">
        <v>225</v>
      </c>
      <c r="D199" s="30" t="s">
        <v>226</v>
      </c>
      <c r="E199" s="30"/>
      <c r="F199" s="46">
        <f>F200</f>
        <v>595528</v>
      </c>
      <c r="G199" s="46">
        <f>G200</f>
        <v>0</v>
      </c>
      <c r="H199" s="46">
        <f>H200</f>
        <v>595528</v>
      </c>
    </row>
    <row r="200" spans="1:8" s="27" customFormat="1" ht="47.25">
      <c r="A200" s="28" t="s">
        <v>227</v>
      </c>
      <c r="B200" s="24" t="s">
        <v>17</v>
      </c>
      <c r="C200" s="30" t="s">
        <v>225</v>
      </c>
      <c r="D200" s="30" t="s">
        <v>228</v>
      </c>
      <c r="E200" s="30"/>
      <c r="F200" s="46">
        <f>F201+F204</f>
        <v>595528</v>
      </c>
      <c r="G200" s="46">
        <f>G201+G204</f>
        <v>0</v>
      </c>
      <c r="H200" s="46">
        <f>H201+H204</f>
        <v>595528</v>
      </c>
    </row>
    <row r="201" spans="1:8" s="27" customFormat="1" ht="31.5">
      <c r="A201" s="28" t="s">
        <v>229</v>
      </c>
      <c r="B201" s="24" t="s">
        <v>17</v>
      </c>
      <c r="C201" s="30" t="s">
        <v>225</v>
      </c>
      <c r="D201" s="30" t="s">
        <v>230</v>
      </c>
      <c r="E201" s="30"/>
      <c r="F201" s="46">
        <f aca="true" t="shared" si="30" ref="F201:H202">F202</f>
        <v>523600</v>
      </c>
      <c r="G201" s="46">
        <f t="shared" si="30"/>
        <v>0</v>
      </c>
      <c r="H201" s="46">
        <f t="shared" si="30"/>
        <v>523600</v>
      </c>
    </row>
    <row r="202" spans="1:8" s="27" customFormat="1" ht="31.5">
      <c r="A202" s="28" t="s">
        <v>27</v>
      </c>
      <c r="B202" s="24" t="s">
        <v>17</v>
      </c>
      <c r="C202" s="30" t="s">
        <v>212</v>
      </c>
      <c r="D202" s="30" t="s">
        <v>230</v>
      </c>
      <c r="E202" s="30" t="s">
        <v>28</v>
      </c>
      <c r="F202" s="46">
        <f>F203</f>
        <v>523600</v>
      </c>
      <c r="G202" s="46">
        <f t="shared" si="30"/>
        <v>0</v>
      </c>
      <c r="H202" s="46">
        <f t="shared" si="30"/>
        <v>523600</v>
      </c>
    </row>
    <row r="203" spans="1:8" s="27" customFormat="1" ht="31.5">
      <c r="A203" s="28" t="s">
        <v>29</v>
      </c>
      <c r="B203" s="24" t="s">
        <v>17</v>
      </c>
      <c r="C203" s="30" t="s">
        <v>212</v>
      </c>
      <c r="D203" s="30" t="s">
        <v>230</v>
      </c>
      <c r="E203" s="30" t="s">
        <v>30</v>
      </c>
      <c r="F203" s="46">
        <v>523600</v>
      </c>
      <c r="G203" s="46"/>
      <c r="H203" s="46">
        <f>F203+G203</f>
        <v>523600</v>
      </c>
    </row>
    <row r="204" spans="1:8" s="27" customFormat="1" ht="31.5">
      <c r="A204" s="76" t="s">
        <v>430</v>
      </c>
      <c r="B204" s="55" t="s">
        <v>17</v>
      </c>
      <c r="C204" s="72" t="s">
        <v>212</v>
      </c>
      <c r="D204" s="55" t="s">
        <v>431</v>
      </c>
      <c r="E204" s="72"/>
      <c r="F204" s="36">
        <f aca="true" t="shared" si="31" ref="F204:H205">F205</f>
        <v>71928</v>
      </c>
      <c r="G204" s="36">
        <f t="shared" si="31"/>
        <v>0</v>
      </c>
      <c r="H204" s="36">
        <f t="shared" si="31"/>
        <v>71928</v>
      </c>
    </row>
    <row r="205" spans="1:8" s="27" customFormat="1" ht="31.5">
      <c r="A205" s="76" t="s">
        <v>27</v>
      </c>
      <c r="B205" s="55" t="s">
        <v>17</v>
      </c>
      <c r="C205" s="72" t="s">
        <v>212</v>
      </c>
      <c r="D205" s="55" t="s">
        <v>431</v>
      </c>
      <c r="E205" s="72" t="s">
        <v>28</v>
      </c>
      <c r="F205" s="36">
        <f t="shared" si="31"/>
        <v>71928</v>
      </c>
      <c r="G205" s="36">
        <f t="shared" si="31"/>
        <v>0</v>
      </c>
      <c r="H205" s="36">
        <f t="shared" si="31"/>
        <v>71928</v>
      </c>
    </row>
    <row r="206" spans="1:8" s="27" customFormat="1" ht="31.5">
      <c r="A206" s="76" t="s">
        <v>29</v>
      </c>
      <c r="B206" s="55" t="s">
        <v>17</v>
      </c>
      <c r="C206" s="72" t="s">
        <v>212</v>
      </c>
      <c r="D206" s="55" t="s">
        <v>431</v>
      </c>
      <c r="E206" s="72" t="s">
        <v>30</v>
      </c>
      <c r="F206" s="36">
        <v>71928</v>
      </c>
      <c r="G206" s="46"/>
      <c r="H206" s="46">
        <f>F206+G206</f>
        <v>71928</v>
      </c>
    </row>
    <row r="207" spans="1:8" s="27" customFormat="1" ht="47.25">
      <c r="A207" s="76" t="s">
        <v>389</v>
      </c>
      <c r="B207" s="55" t="s">
        <v>17</v>
      </c>
      <c r="C207" s="72" t="s">
        <v>212</v>
      </c>
      <c r="D207" s="55" t="s">
        <v>244</v>
      </c>
      <c r="E207" s="72"/>
      <c r="F207" s="36">
        <f aca="true" t="shared" si="32" ref="F207:H208">F208</f>
        <v>623994.6</v>
      </c>
      <c r="G207" s="36">
        <f t="shared" si="32"/>
        <v>242972.24</v>
      </c>
      <c r="H207" s="36">
        <f t="shared" si="32"/>
        <v>866966.84</v>
      </c>
    </row>
    <row r="208" spans="1:8" s="27" customFormat="1" ht="31.5">
      <c r="A208" s="76" t="s">
        <v>27</v>
      </c>
      <c r="B208" s="55" t="s">
        <v>17</v>
      </c>
      <c r="C208" s="72" t="s">
        <v>212</v>
      </c>
      <c r="D208" s="55" t="s">
        <v>244</v>
      </c>
      <c r="E208" s="72" t="s">
        <v>28</v>
      </c>
      <c r="F208" s="36">
        <f t="shared" si="32"/>
        <v>623994.6</v>
      </c>
      <c r="G208" s="36">
        <f t="shared" si="32"/>
        <v>242972.24</v>
      </c>
      <c r="H208" s="36">
        <f t="shared" si="32"/>
        <v>866966.84</v>
      </c>
    </row>
    <row r="209" spans="1:8" s="27" customFormat="1" ht="31.5">
      <c r="A209" s="76" t="s">
        <v>29</v>
      </c>
      <c r="B209" s="55" t="s">
        <v>17</v>
      </c>
      <c r="C209" s="72" t="s">
        <v>212</v>
      </c>
      <c r="D209" s="55" t="s">
        <v>244</v>
      </c>
      <c r="E209" s="72" t="s">
        <v>30</v>
      </c>
      <c r="F209" s="36">
        <v>623994.6</v>
      </c>
      <c r="G209" s="46">
        <v>242972.24</v>
      </c>
      <c r="H209" s="46">
        <f>F209+G209</f>
        <v>866966.84</v>
      </c>
    </row>
    <row r="210" spans="1:8" s="27" customFormat="1" ht="15.75">
      <c r="A210" s="25" t="s">
        <v>151</v>
      </c>
      <c r="B210" s="26" t="s">
        <v>17</v>
      </c>
      <c r="C210" s="26" t="s">
        <v>152</v>
      </c>
      <c r="D210" s="24"/>
      <c r="E210" s="26"/>
      <c r="F210" s="21">
        <f>F218+F225+F211</f>
        <v>670388.96</v>
      </c>
      <c r="G210" s="21">
        <f>G218+G225+G211</f>
        <v>0</v>
      </c>
      <c r="H210" s="21">
        <f>H218+H225+H211</f>
        <v>670388.96</v>
      </c>
    </row>
    <row r="211" spans="1:8" s="27" customFormat="1" ht="15.75">
      <c r="A211" s="33" t="s">
        <v>153</v>
      </c>
      <c r="B211" s="24" t="s">
        <v>17</v>
      </c>
      <c r="C211" s="24" t="s">
        <v>154</v>
      </c>
      <c r="D211" s="24"/>
      <c r="E211" s="24"/>
      <c r="F211" s="29">
        <f aca="true" t="shared" si="33" ref="F211:H216">F212</f>
        <v>240000</v>
      </c>
      <c r="G211" s="29">
        <f t="shared" si="33"/>
        <v>0</v>
      </c>
      <c r="H211" s="29">
        <f t="shared" si="33"/>
        <v>240000</v>
      </c>
    </row>
    <row r="212" spans="1:8" s="27" customFormat="1" ht="31.5">
      <c r="A212" s="33" t="s">
        <v>155</v>
      </c>
      <c r="B212" s="24" t="s">
        <v>17</v>
      </c>
      <c r="C212" s="24" t="s">
        <v>154</v>
      </c>
      <c r="D212" s="24" t="s">
        <v>156</v>
      </c>
      <c r="E212" s="24"/>
      <c r="F212" s="29">
        <f>F213</f>
        <v>240000</v>
      </c>
      <c r="G212" s="29">
        <f t="shared" si="33"/>
        <v>0</v>
      </c>
      <c r="H212" s="29">
        <f t="shared" si="33"/>
        <v>240000</v>
      </c>
    </row>
    <row r="213" spans="1:8" s="27" customFormat="1" ht="31.5">
      <c r="A213" s="33" t="s">
        <v>157</v>
      </c>
      <c r="B213" s="24" t="s">
        <v>17</v>
      </c>
      <c r="C213" s="24" t="s">
        <v>154</v>
      </c>
      <c r="D213" s="24" t="s">
        <v>158</v>
      </c>
      <c r="E213" s="24"/>
      <c r="F213" s="29">
        <f t="shared" si="33"/>
        <v>240000</v>
      </c>
      <c r="G213" s="29">
        <f t="shared" si="33"/>
        <v>0</v>
      </c>
      <c r="H213" s="29">
        <f t="shared" si="33"/>
        <v>240000</v>
      </c>
    </row>
    <row r="214" spans="1:8" s="27" customFormat="1" ht="47.25">
      <c r="A214" s="33" t="s">
        <v>159</v>
      </c>
      <c r="B214" s="24" t="s">
        <v>17</v>
      </c>
      <c r="C214" s="24" t="s">
        <v>154</v>
      </c>
      <c r="D214" s="24" t="s">
        <v>160</v>
      </c>
      <c r="E214" s="24"/>
      <c r="F214" s="29">
        <f t="shared" si="33"/>
        <v>240000</v>
      </c>
      <c r="G214" s="29">
        <f t="shared" si="33"/>
        <v>0</v>
      </c>
      <c r="H214" s="29">
        <f t="shared" si="33"/>
        <v>240000</v>
      </c>
    </row>
    <row r="215" spans="1:8" s="27" customFormat="1" ht="31.5">
      <c r="A215" s="33" t="s">
        <v>161</v>
      </c>
      <c r="B215" s="24" t="s">
        <v>17</v>
      </c>
      <c r="C215" s="24" t="s">
        <v>154</v>
      </c>
      <c r="D215" s="24" t="s">
        <v>162</v>
      </c>
      <c r="E215" s="24"/>
      <c r="F215" s="29">
        <f t="shared" si="33"/>
        <v>240000</v>
      </c>
      <c r="G215" s="29">
        <f t="shared" si="33"/>
        <v>0</v>
      </c>
      <c r="H215" s="29">
        <f t="shared" si="33"/>
        <v>240000</v>
      </c>
    </row>
    <row r="216" spans="1:8" s="27" customFormat="1" ht="15.75">
      <c r="A216" s="33" t="s">
        <v>53</v>
      </c>
      <c r="B216" s="24" t="s">
        <v>17</v>
      </c>
      <c r="C216" s="24" t="s">
        <v>154</v>
      </c>
      <c r="D216" s="24" t="s">
        <v>162</v>
      </c>
      <c r="E216" s="24" t="s">
        <v>54</v>
      </c>
      <c r="F216" s="29">
        <f t="shared" si="33"/>
        <v>240000</v>
      </c>
      <c r="G216" s="29">
        <f t="shared" si="33"/>
        <v>0</v>
      </c>
      <c r="H216" s="29">
        <f t="shared" si="33"/>
        <v>240000</v>
      </c>
    </row>
    <row r="217" spans="1:8" s="27" customFormat="1" ht="31.5">
      <c r="A217" s="33" t="s">
        <v>163</v>
      </c>
      <c r="B217" s="24" t="s">
        <v>17</v>
      </c>
      <c r="C217" s="24" t="s">
        <v>154</v>
      </c>
      <c r="D217" s="24" t="s">
        <v>162</v>
      </c>
      <c r="E217" s="24" t="s">
        <v>164</v>
      </c>
      <c r="F217" s="29">
        <v>240000</v>
      </c>
      <c r="G217" s="29"/>
      <c r="H217" s="29">
        <f>F217+G217</f>
        <v>240000</v>
      </c>
    </row>
    <row r="218" spans="1:8" s="27" customFormat="1" ht="15.75">
      <c r="A218" s="23" t="s">
        <v>165</v>
      </c>
      <c r="B218" s="24" t="s">
        <v>17</v>
      </c>
      <c r="C218" s="24" t="s">
        <v>166</v>
      </c>
      <c r="D218" s="24"/>
      <c r="E218" s="24"/>
      <c r="F218" s="29">
        <f aca="true" t="shared" si="34" ref="F218:H223">F219</f>
        <v>110388.96</v>
      </c>
      <c r="G218" s="29">
        <f t="shared" si="34"/>
        <v>0</v>
      </c>
      <c r="H218" s="29">
        <f t="shared" si="34"/>
        <v>110388.96</v>
      </c>
    </row>
    <row r="219" spans="1:8" s="27" customFormat="1" ht="31.5">
      <c r="A219" s="28" t="s">
        <v>155</v>
      </c>
      <c r="B219" s="24" t="s">
        <v>17</v>
      </c>
      <c r="C219" s="24" t="s">
        <v>166</v>
      </c>
      <c r="D219" s="24" t="s">
        <v>156</v>
      </c>
      <c r="E219" s="24"/>
      <c r="F219" s="29">
        <f t="shared" si="34"/>
        <v>110388.96</v>
      </c>
      <c r="G219" s="29">
        <f t="shared" si="34"/>
        <v>0</v>
      </c>
      <c r="H219" s="29">
        <f t="shared" si="34"/>
        <v>110388.96</v>
      </c>
    </row>
    <row r="220" spans="1:8" ht="31.5">
      <c r="A220" s="28" t="s">
        <v>157</v>
      </c>
      <c r="B220" s="24" t="s">
        <v>17</v>
      </c>
      <c r="C220" s="24" t="s">
        <v>166</v>
      </c>
      <c r="D220" s="24" t="s">
        <v>158</v>
      </c>
      <c r="E220" s="24"/>
      <c r="F220" s="29">
        <f t="shared" si="34"/>
        <v>110388.96</v>
      </c>
      <c r="G220" s="29">
        <f t="shared" si="34"/>
        <v>0</v>
      </c>
      <c r="H220" s="29">
        <f t="shared" si="34"/>
        <v>110388.96</v>
      </c>
    </row>
    <row r="221" spans="1:8" ht="47.25">
      <c r="A221" s="28" t="s">
        <v>167</v>
      </c>
      <c r="B221" s="24" t="s">
        <v>17</v>
      </c>
      <c r="C221" s="24" t="s">
        <v>166</v>
      </c>
      <c r="D221" s="24" t="s">
        <v>168</v>
      </c>
      <c r="E221" s="24"/>
      <c r="F221" s="29">
        <f>F222</f>
        <v>110388.96</v>
      </c>
      <c r="G221" s="29">
        <f t="shared" si="34"/>
        <v>0</v>
      </c>
      <c r="H221" s="29">
        <f t="shared" si="34"/>
        <v>110388.96</v>
      </c>
    </row>
    <row r="222" spans="1:8" ht="78.75">
      <c r="A222" s="23" t="s">
        <v>169</v>
      </c>
      <c r="B222" s="24" t="s">
        <v>17</v>
      </c>
      <c r="C222" s="24" t="s">
        <v>166</v>
      </c>
      <c r="D222" s="24" t="s">
        <v>170</v>
      </c>
      <c r="E222" s="24"/>
      <c r="F222" s="29">
        <f t="shared" si="34"/>
        <v>110388.96</v>
      </c>
      <c r="G222" s="29">
        <f t="shared" si="34"/>
        <v>0</v>
      </c>
      <c r="H222" s="29">
        <f t="shared" si="34"/>
        <v>110388.96</v>
      </c>
    </row>
    <row r="223" spans="1:8" ht="15.75">
      <c r="A223" s="23" t="s">
        <v>171</v>
      </c>
      <c r="B223" s="24" t="s">
        <v>17</v>
      </c>
      <c r="C223" s="24" t="s">
        <v>166</v>
      </c>
      <c r="D223" s="24" t="s">
        <v>170</v>
      </c>
      <c r="E223" s="24" t="s">
        <v>172</v>
      </c>
      <c r="F223" s="29">
        <f t="shared" si="34"/>
        <v>110388.96</v>
      </c>
      <c r="G223" s="29">
        <f t="shared" si="34"/>
        <v>0</v>
      </c>
      <c r="H223" s="29">
        <f t="shared" si="34"/>
        <v>110388.96</v>
      </c>
    </row>
    <row r="224" spans="1:8" ht="15.75">
      <c r="A224" s="23" t="s">
        <v>173</v>
      </c>
      <c r="B224" s="24" t="s">
        <v>17</v>
      </c>
      <c r="C224" s="24" t="s">
        <v>166</v>
      </c>
      <c r="D224" s="24" t="s">
        <v>170</v>
      </c>
      <c r="E224" s="24" t="s">
        <v>174</v>
      </c>
      <c r="F224" s="29">
        <v>110388.96</v>
      </c>
      <c r="G224" s="42"/>
      <c r="H224" s="42">
        <f>F224+G224</f>
        <v>110388.96</v>
      </c>
    </row>
    <row r="225" spans="1:8" ht="15.75">
      <c r="A225" s="23" t="s">
        <v>175</v>
      </c>
      <c r="B225" s="24" t="s">
        <v>17</v>
      </c>
      <c r="C225" s="24" t="s">
        <v>176</v>
      </c>
      <c r="D225" s="24"/>
      <c r="E225" s="24"/>
      <c r="F225" s="29">
        <f>F226</f>
        <v>320000</v>
      </c>
      <c r="G225" s="29">
        <f>G226</f>
        <v>0</v>
      </c>
      <c r="H225" s="29">
        <f>H226</f>
        <v>320000</v>
      </c>
    </row>
    <row r="226" spans="1:8" ht="31.5">
      <c r="A226" s="28" t="s">
        <v>177</v>
      </c>
      <c r="B226" s="24" t="s">
        <v>17</v>
      </c>
      <c r="C226" s="24" t="s">
        <v>176</v>
      </c>
      <c r="D226" s="55" t="s">
        <v>156</v>
      </c>
      <c r="E226" s="24"/>
      <c r="F226" s="29">
        <f>F229</f>
        <v>320000</v>
      </c>
      <c r="G226" s="29">
        <f>G229</f>
        <v>0</v>
      </c>
      <c r="H226" s="29">
        <f>H229</f>
        <v>320000</v>
      </c>
    </row>
    <row r="227" spans="1:8" ht="31.5">
      <c r="A227" s="28" t="s">
        <v>157</v>
      </c>
      <c r="B227" s="24" t="s">
        <v>17</v>
      </c>
      <c r="C227" s="24" t="s">
        <v>176</v>
      </c>
      <c r="D227" s="55" t="s">
        <v>158</v>
      </c>
      <c r="E227" s="24"/>
      <c r="F227" s="29">
        <f aca="true" t="shared" si="35" ref="F227:H228">F228</f>
        <v>320000</v>
      </c>
      <c r="G227" s="29">
        <f t="shared" si="35"/>
        <v>0</v>
      </c>
      <c r="H227" s="29">
        <f t="shared" si="35"/>
        <v>320000</v>
      </c>
    </row>
    <row r="228" spans="1:8" ht="31.5">
      <c r="A228" s="28" t="s">
        <v>178</v>
      </c>
      <c r="B228" s="24" t="s">
        <v>17</v>
      </c>
      <c r="C228" s="24" t="s">
        <v>176</v>
      </c>
      <c r="D228" s="55" t="s">
        <v>179</v>
      </c>
      <c r="E228" s="24"/>
      <c r="F228" s="29">
        <f t="shared" si="35"/>
        <v>320000</v>
      </c>
      <c r="G228" s="29">
        <f t="shared" si="35"/>
        <v>0</v>
      </c>
      <c r="H228" s="29">
        <f t="shared" si="35"/>
        <v>320000</v>
      </c>
    </row>
    <row r="229" spans="1:8" ht="15.75">
      <c r="A229" s="28" t="s">
        <v>180</v>
      </c>
      <c r="B229" s="30" t="s">
        <v>17</v>
      </c>
      <c r="C229" s="30" t="s">
        <v>176</v>
      </c>
      <c r="D229" s="30" t="s">
        <v>181</v>
      </c>
      <c r="E229" s="24"/>
      <c r="F229" s="29">
        <f>F232+F234+F230</f>
        <v>320000</v>
      </c>
      <c r="G229" s="29">
        <f>G232+G234+G230</f>
        <v>0</v>
      </c>
      <c r="H229" s="29">
        <f>H232+H234+H230</f>
        <v>320000</v>
      </c>
    </row>
    <row r="230" spans="1:8" ht="31.5">
      <c r="A230" s="33" t="s">
        <v>27</v>
      </c>
      <c r="B230" s="30" t="s">
        <v>17</v>
      </c>
      <c r="C230" s="30" t="s">
        <v>176</v>
      </c>
      <c r="D230" s="30" t="s">
        <v>181</v>
      </c>
      <c r="E230" s="34" t="s">
        <v>28</v>
      </c>
      <c r="F230" s="29">
        <f>F231</f>
        <v>10000</v>
      </c>
      <c r="G230" s="29">
        <f>G231</f>
        <v>0</v>
      </c>
      <c r="H230" s="29">
        <f>H231</f>
        <v>10000</v>
      </c>
    </row>
    <row r="231" spans="1:8" ht="31.5">
      <c r="A231" s="33" t="s">
        <v>29</v>
      </c>
      <c r="B231" s="30" t="s">
        <v>17</v>
      </c>
      <c r="C231" s="30" t="s">
        <v>176</v>
      </c>
      <c r="D231" s="30" t="s">
        <v>181</v>
      </c>
      <c r="E231" s="34" t="s">
        <v>30</v>
      </c>
      <c r="F231" s="29">
        <v>10000</v>
      </c>
      <c r="G231" s="42"/>
      <c r="H231" s="42">
        <f>F231+G231</f>
        <v>10000</v>
      </c>
    </row>
    <row r="232" spans="1:8" ht="15.75">
      <c r="A232" s="23" t="s">
        <v>53</v>
      </c>
      <c r="B232" s="24" t="s">
        <v>17</v>
      </c>
      <c r="C232" s="24" t="s">
        <v>176</v>
      </c>
      <c r="D232" s="30" t="s">
        <v>181</v>
      </c>
      <c r="E232" s="24" t="s">
        <v>54</v>
      </c>
      <c r="F232" s="29">
        <f>F233</f>
        <v>10000</v>
      </c>
      <c r="G232" s="29">
        <f>G233</f>
        <v>0</v>
      </c>
      <c r="H232" s="29">
        <f>H233</f>
        <v>10000</v>
      </c>
    </row>
    <row r="233" spans="1:8" ht="31.5" customHeight="1">
      <c r="A233" s="40" t="s">
        <v>182</v>
      </c>
      <c r="B233" s="24" t="s">
        <v>17</v>
      </c>
      <c r="C233" s="24" t="s">
        <v>176</v>
      </c>
      <c r="D233" s="30" t="s">
        <v>181</v>
      </c>
      <c r="E233" s="24" t="s">
        <v>183</v>
      </c>
      <c r="F233" s="29">
        <v>10000</v>
      </c>
      <c r="G233" s="42"/>
      <c r="H233" s="42">
        <f>F233+G233</f>
        <v>10000</v>
      </c>
    </row>
    <row r="234" spans="1:8" ht="31.5">
      <c r="A234" s="23" t="s">
        <v>184</v>
      </c>
      <c r="B234" s="24" t="s">
        <v>17</v>
      </c>
      <c r="C234" s="24" t="s">
        <v>176</v>
      </c>
      <c r="D234" s="30" t="s">
        <v>181</v>
      </c>
      <c r="E234" s="24" t="s">
        <v>185</v>
      </c>
      <c r="F234" s="29">
        <f>F235</f>
        <v>300000</v>
      </c>
      <c r="G234" s="29">
        <f>G235</f>
        <v>0</v>
      </c>
      <c r="H234" s="29">
        <f>H235</f>
        <v>300000</v>
      </c>
    </row>
    <row r="235" spans="1:8" ht="47.25">
      <c r="A235" s="23" t="s">
        <v>186</v>
      </c>
      <c r="B235" s="24" t="s">
        <v>17</v>
      </c>
      <c r="C235" s="24" t="s">
        <v>176</v>
      </c>
      <c r="D235" s="30" t="s">
        <v>181</v>
      </c>
      <c r="E235" s="24" t="s">
        <v>187</v>
      </c>
      <c r="F235" s="29">
        <v>300000</v>
      </c>
      <c r="G235" s="46"/>
      <c r="H235" s="46">
        <f>F235+G235</f>
        <v>300000</v>
      </c>
    </row>
    <row r="236" spans="1:8" ht="15.75">
      <c r="A236" s="25" t="s">
        <v>188</v>
      </c>
      <c r="B236" s="26" t="s">
        <v>17</v>
      </c>
      <c r="C236" s="26" t="s">
        <v>189</v>
      </c>
      <c r="D236" s="31"/>
      <c r="E236" s="26"/>
      <c r="F236" s="41">
        <f aca="true" t="shared" si="36" ref="F236:H237">F237</f>
        <v>7931181</v>
      </c>
      <c r="G236" s="41">
        <f t="shared" si="36"/>
        <v>90000</v>
      </c>
      <c r="H236" s="41">
        <f t="shared" si="36"/>
        <v>8021181</v>
      </c>
    </row>
    <row r="237" spans="1:8" ht="15.75">
      <c r="A237" s="23" t="s">
        <v>190</v>
      </c>
      <c r="B237" s="24" t="s">
        <v>17</v>
      </c>
      <c r="C237" s="24" t="s">
        <v>191</v>
      </c>
      <c r="D237" s="31"/>
      <c r="E237" s="24"/>
      <c r="F237" s="42">
        <f t="shared" si="36"/>
        <v>7931181</v>
      </c>
      <c r="G237" s="42">
        <f t="shared" si="36"/>
        <v>90000</v>
      </c>
      <c r="H237" s="42">
        <f t="shared" si="36"/>
        <v>8021181</v>
      </c>
    </row>
    <row r="238" spans="1:8" ht="47.25">
      <c r="A238" s="43" t="s">
        <v>192</v>
      </c>
      <c r="B238" s="24" t="s">
        <v>17</v>
      </c>
      <c r="C238" s="24" t="s">
        <v>191</v>
      </c>
      <c r="D238" s="24" t="s">
        <v>193</v>
      </c>
      <c r="E238" s="24"/>
      <c r="F238" s="42">
        <f aca="true" t="shared" si="37" ref="F238:H241">F239</f>
        <v>7931181</v>
      </c>
      <c r="G238" s="42">
        <f t="shared" si="37"/>
        <v>90000</v>
      </c>
      <c r="H238" s="42">
        <f t="shared" si="37"/>
        <v>8021181</v>
      </c>
    </row>
    <row r="239" spans="1:8" ht="63">
      <c r="A239" s="37" t="s">
        <v>194</v>
      </c>
      <c r="B239" s="24" t="s">
        <v>17</v>
      </c>
      <c r="C239" s="24" t="s">
        <v>191</v>
      </c>
      <c r="D239" s="24" t="s">
        <v>195</v>
      </c>
      <c r="E239" s="24"/>
      <c r="F239" s="42">
        <f t="shared" si="37"/>
        <v>7931181</v>
      </c>
      <c r="G239" s="42">
        <f t="shared" si="37"/>
        <v>90000</v>
      </c>
      <c r="H239" s="42">
        <f t="shared" si="37"/>
        <v>8021181</v>
      </c>
    </row>
    <row r="240" spans="1:8" ht="15.75">
      <c r="A240" s="37" t="s">
        <v>196</v>
      </c>
      <c r="B240" s="30" t="s">
        <v>17</v>
      </c>
      <c r="C240" s="30" t="s">
        <v>191</v>
      </c>
      <c r="D240" s="30" t="s">
        <v>197</v>
      </c>
      <c r="E240" s="24"/>
      <c r="F240" s="42">
        <f>F241</f>
        <v>7931181</v>
      </c>
      <c r="G240" s="42">
        <f t="shared" si="37"/>
        <v>90000</v>
      </c>
      <c r="H240" s="42">
        <f t="shared" si="37"/>
        <v>8021181</v>
      </c>
    </row>
    <row r="241" spans="1:8" ht="15" customHeight="1">
      <c r="A241" s="37" t="s">
        <v>184</v>
      </c>
      <c r="B241" s="24" t="s">
        <v>17</v>
      </c>
      <c r="C241" s="24" t="s">
        <v>191</v>
      </c>
      <c r="D241" s="30" t="s">
        <v>197</v>
      </c>
      <c r="E241" s="24" t="s">
        <v>185</v>
      </c>
      <c r="F241" s="42">
        <f t="shared" si="37"/>
        <v>7931181</v>
      </c>
      <c r="G241" s="42">
        <f t="shared" si="37"/>
        <v>90000</v>
      </c>
      <c r="H241" s="42">
        <f t="shared" si="37"/>
        <v>8021181</v>
      </c>
    </row>
    <row r="242" spans="1:8" ht="15.75">
      <c r="A242" s="37" t="s">
        <v>198</v>
      </c>
      <c r="B242" s="24" t="s">
        <v>17</v>
      </c>
      <c r="C242" s="24" t="s">
        <v>191</v>
      </c>
      <c r="D242" s="30" t="s">
        <v>197</v>
      </c>
      <c r="E242" s="24" t="s">
        <v>199</v>
      </c>
      <c r="F242" s="42">
        <v>7931181</v>
      </c>
      <c r="G242" s="46">
        <v>90000</v>
      </c>
      <c r="H242" s="46">
        <f>F242+G242</f>
        <v>8021181</v>
      </c>
    </row>
    <row r="243" spans="1:8" ht="15.75">
      <c r="A243" s="25" t="s">
        <v>200</v>
      </c>
      <c r="B243" s="26" t="s">
        <v>17</v>
      </c>
      <c r="C243" s="26" t="s">
        <v>201</v>
      </c>
      <c r="D243" s="24"/>
      <c r="E243" s="26"/>
      <c r="F243" s="41">
        <f>F248+F244</f>
        <v>163712</v>
      </c>
      <c r="G243" s="41">
        <f>G248+G244</f>
        <v>0</v>
      </c>
      <c r="H243" s="41">
        <f>H248+H244</f>
        <v>163712</v>
      </c>
    </row>
    <row r="244" spans="1:8" ht="15.75">
      <c r="A244" s="37" t="s">
        <v>234</v>
      </c>
      <c r="B244" s="24" t="s">
        <v>17</v>
      </c>
      <c r="C244" s="24" t="s">
        <v>237</v>
      </c>
      <c r="D244" s="24"/>
      <c r="E244" s="26"/>
      <c r="F244" s="42">
        <f>F245</f>
        <v>83712</v>
      </c>
      <c r="G244" s="42">
        <f aca="true" t="shared" si="38" ref="G244:H246">G245</f>
        <v>0</v>
      </c>
      <c r="H244" s="42">
        <f t="shared" si="38"/>
        <v>83712</v>
      </c>
    </row>
    <row r="245" spans="1:8" ht="47.25">
      <c r="A245" s="37" t="s">
        <v>235</v>
      </c>
      <c r="B245" s="30" t="s">
        <v>17</v>
      </c>
      <c r="C245" s="24" t="s">
        <v>237</v>
      </c>
      <c r="D245" s="30" t="s">
        <v>390</v>
      </c>
      <c r="E245" s="30"/>
      <c r="F245" s="42">
        <f>F246</f>
        <v>83712</v>
      </c>
      <c r="G245" s="42">
        <f t="shared" si="38"/>
        <v>0</v>
      </c>
      <c r="H245" s="42">
        <f t="shared" si="38"/>
        <v>83712</v>
      </c>
    </row>
    <row r="246" spans="1:8" ht="17.25" customHeight="1">
      <c r="A246" s="37" t="s">
        <v>171</v>
      </c>
      <c r="B246" s="30" t="s">
        <v>17</v>
      </c>
      <c r="C246" s="24" t="s">
        <v>237</v>
      </c>
      <c r="D246" s="30" t="s">
        <v>390</v>
      </c>
      <c r="E246" s="30">
        <v>500</v>
      </c>
      <c r="F246" s="42">
        <f>F247</f>
        <v>83712</v>
      </c>
      <c r="G246" s="42">
        <f t="shared" si="38"/>
        <v>0</v>
      </c>
      <c r="H246" s="42">
        <f t="shared" si="38"/>
        <v>83712</v>
      </c>
    </row>
    <row r="247" spans="1:8" ht="15.75">
      <c r="A247" s="37" t="s">
        <v>236</v>
      </c>
      <c r="B247" s="26"/>
      <c r="C247" s="24" t="s">
        <v>237</v>
      </c>
      <c r="D247" s="30" t="s">
        <v>390</v>
      </c>
      <c r="E247" s="30">
        <v>540</v>
      </c>
      <c r="F247" s="42">
        <v>83712</v>
      </c>
      <c r="G247" s="42"/>
      <c r="H247" s="42">
        <f>F247+G247</f>
        <v>83712</v>
      </c>
    </row>
    <row r="248" spans="1:8" ht="15.75">
      <c r="A248" s="23" t="s">
        <v>202</v>
      </c>
      <c r="B248" s="24" t="s">
        <v>17</v>
      </c>
      <c r="C248" s="24" t="s">
        <v>203</v>
      </c>
      <c r="D248" s="24"/>
      <c r="E248" s="24"/>
      <c r="F248" s="42">
        <f>F249</f>
        <v>80000</v>
      </c>
      <c r="G248" s="42">
        <f aca="true" t="shared" si="39" ref="G248:H251">G249</f>
        <v>0</v>
      </c>
      <c r="H248" s="42">
        <f t="shared" si="39"/>
        <v>80000</v>
      </c>
    </row>
    <row r="249" spans="1:8" ht="15.75">
      <c r="A249" s="38" t="s">
        <v>204</v>
      </c>
      <c r="B249" s="30" t="s">
        <v>17</v>
      </c>
      <c r="C249" s="30" t="s">
        <v>205</v>
      </c>
      <c r="D249" s="30" t="s">
        <v>206</v>
      </c>
      <c r="E249" s="30"/>
      <c r="F249" s="42">
        <f>F250</f>
        <v>80000</v>
      </c>
      <c r="G249" s="42">
        <f t="shared" si="39"/>
        <v>0</v>
      </c>
      <c r="H249" s="42">
        <f t="shared" si="39"/>
        <v>80000</v>
      </c>
    </row>
    <row r="250" spans="1:8" ht="15.75">
      <c r="A250" s="38" t="s">
        <v>207</v>
      </c>
      <c r="B250" s="30" t="s">
        <v>17</v>
      </c>
      <c r="C250" s="30" t="s">
        <v>203</v>
      </c>
      <c r="D250" s="30" t="s">
        <v>208</v>
      </c>
      <c r="E250" s="30"/>
      <c r="F250" s="42">
        <f>F251</f>
        <v>80000</v>
      </c>
      <c r="G250" s="42">
        <f t="shared" si="39"/>
        <v>0</v>
      </c>
      <c r="H250" s="42">
        <f t="shared" si="39"/>
        <v>80000</v>
      </c>
    </row>
    <row r="251" spans="1:8" ht="31.5">
      <c r="A251" s="65" t="s">
        <v>27</v>
      </c>
      <c r="B251" s="30" t="s">
        <v>17</v>
      </c>
      <c r="C251" s="30" t="s">
        <v>203</v>
      </c>
      <c r="D251" s="30" t="s">
        <v>208</v>
      </c>
      <c r="E251" s="30" t="s">
        <v>28</v>
      </c>
      <c r="F251" s="42">
        <f>F252</f>
        <v>80000</v>
      </c>
      <c r="G251" s="42">
        <f t="shared" si="39"/>
        <v>0</v>
      </c>
      <c r="H251" s="42">
        <f t="shared" si="39"/>
        <v>80000</v>
      </c>
    </row>
    <row r="252" spans="1:8" ht="31.5">
      <c r="A252" s="65" t="s">
        <v>29</v>
      </c>
      <c r="B252" s="30" t="s">
        <v>17</v>
      </c>
      <c r="C252" s="30" t="s">
        <v>203</v>
      </c>
      <c r="D252" s="30" t="s">
        <v>208</v>
      </c>
      <c r="E252" s="30" t="s">
        <v>30</v>
      </c>
      <c r="F252" s="42">
        <v>80000</v>
      </c>
      <c r="G252" s="46"/>
      <c r="H252" s="46">
        <f>F252+G252</f>
        <v>80000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zoomScalePageLayoutView="0" workbookViewId="0" topLeftCell="A1">
      <selection activeCell="H207" sqref="H207"/>
    </sheetView>
  </sheetViews>
  <sheetFormatPr defaultColWidth="9.00390625" defaultRowHeight="15.75"/>
  <cols>
    <col min="1" max="1" width="48.875" style="12" customWidth="1"/>
    <col min="2" max="2" width="7.25390625" style="47" customWidth="1"/>
    <col min="3" max="3" width="14.75390625" style="14" customWidth="1"/>
    <col min="4" max="4" width="10.875" style="14" customWidth="1"/>
    <col min="5" max="5" width="14.75390625" style="14" customWidth="1"/>
    <col min="6" max="6" width="12.375" style="14" customWidth="1"/>
    <col min="7" max="7" width="14.375" style="14" customWidth="1"/>
    <col min="8" max="8" width="10.625" style="14" customWidth="1"/>
    <col min="9" max="16384" width="9.00390625" style="14" customWidth="1"/>
  </cols>
  <sheetData>
    <row r="1" spans="2:7" ht="96" customHeight="1">
      <c r="B1" s="13"/>
      <c r="C1" s="49"/>
      <c r="D1" s="49"/>
      <c r="E1" s="191" t="s">
        <v>503</v>
      </c>
      <c r="F1" s="191"/>
      <c r="G1" s="191"/>
    </row>
    <row r="2" spans="1:7" ht="51" customHeight="1">
      <c r="A2" s="202" t="s">
        <v>443</v>
      </c>
      <c r="B2" s="202"/>
      <c r="C2" s="202"/>
      <c r="D2" s="202"/>
      <c r="E2" s="202"/>
      <c r="F2" s="202"/>
      <c r="G2" s="202"/>
    </row>
    <row r="3" spans="2:7" ht="12.75">
      <c r="B3" s="16"/>
      <c r="C3" s="12"/>
      <c r="D3" s="12"/>
      <c r="E3" s="17"/>
      <c r="G3" s="17" t="s">
        <v>11</v>
      </c>
    </row>
    <row r="4" spans="1:7" ht="94.5" customHeight="1">
      <c r="A4" s="18" t="s">
        <v>0</v>
      </c>
      <c r="B4" s="18" t="s">
        <v>13</v>
      </c>
      <c r="C4" s="18" t="s">
        <v>14</v>
      </c>
      <c r="D4" s="11" t="s">
        <v>15</v>
      </c>
      <c r="E4" s="110" t="s">
        <v>471</v>
      </c>
      <c r="F4" s="107" t="s">
        <v>472</v>
      </c>
      <c r="G4" s="108" t="s">
        <v>473</v>
      </c>
    </row>
    <row r="5" spans="1:7" ht="12.75" customHeight="1">
      <c r="A5" s="82">
        <v>1</v>
      </c>
      <c r="B5" s="83">
        <v>3</v>
      </c>
      <c r="C5" s="83">
        <v>4</v>
      </c>
      <c r="D5" s="83">
        <v>5</v>
      </c>
      <c r="E5" s="83">
        <v>6</v>
      </c>
      <c r="F5" s="83">
        <v>7</v>
      </c>
      <c r="G5" s="83">
        <v>8</v>
      </c>
    </row>
    <row r="6" spans="1:7" s="22" customFormat="1" ht="15.75">
      <c r="A6" s="19" t="s">
        <v>16</v>
      </c>
      <c r="B6" s="20"/>
      <c r="C6" s="20"/>
      <c r="D6" s="20"/>
      <c r="E6" s="21">
        <f>E7+E55+E64+E87+E122+E158+E173+E210+E236+E243</f>
        <v>95118888.33</v>
      </c>
      <c r="F6" s="21">
        <f>F7+F55+F64+F87+F122+F158+F173+F210+F236+F243</f>
        <v>0</v>
      </c>
      <c r="G6" s="21">
        <f>G7+G55+G64+G87+G122+G158+G173+G210+G236+G243</f>
        <v>95118888.33</v>
      </c>
    </row>
    <row r="7" spans="1:7" s="27" customFormat="1" ht="15.75">
      <c r="A7" s="25" t="s">
        <v>18</v>
      </c>
      <c r="B7" s="26" t="s">
        <v>19</v>
      </c>
      <c r="C7" s="24"/>
      <c r="D7" s="24"/>
      <c r="E7" s="21">
        <f>E8+E15+E25+E30</f>
        <v>26605774</v>
      </c>
      <c r="F7" s="21">
        <f>F8+F15+F25+F30</f>
        <v>0</v>
      </c>
      <c r="G7" s="21">
        <f>G8+G15+G25+G30</f>
        <v>26605774</v>
      </c>
    </row>
    <row r="8" spans="1:7" s="27" customFormat="1" ht="45" customHeight="1">
      <c r="A8" s="28" t="s">
        <v>20</v>
      </c>
      <c r="B8" s="24" t="s">
        <v>21</v>
      </c>
      <c r="C8" s="24"/>
      <c r="D8" s="24"/>
      <c r="E8" s="29">
        <f aca="true" t="shared" si="0" ref="E8:G9">E9</f>
        <v>315415</v>
      </c>
      <c r="F8" s="29">
        <f t="shared" si="0"/>
        <v>0</v>
      </c>
      <c r="G8" s="29">
        <f t="shared" si="0"/>
        <v>315415</v>
      </c>
    </row>
    <row r="9" spans="1:7" s="27" customFormat="1" ht="47.25">
      <c r="A9" s="28" t="s">
        <v>367</v>
      </c>
      <c r="B9" s="24" t="s">
        <v>21</v>
      </c>
      <c r="C9" s="30" t="s">
        <v>366</v>
      </c>
      <c r="D9" s="24"/>
      <c r="E9" s="29">
        <f t="shared" si="0"/>
        <v>315415</v>
      </c>
      <c r="F9" s="29">
        <f t="shared" si="0"/>
        <v>0</v>
      </c>
      <c r="G9" s="29">
        <f t="shared" si="0"/>
        <v>315415</v>
      </c>
    </row>
    <row r="10" spans="1:7" s="27" customFormat="1" ht="15.75">
      <c r="A10" s="23" t="s">
        <v>22</v>
      </c>
      <c r="B10" s="24" t="s">
        <v>21</v>
      </c>
      <c r="C10" s="30" t="s">
        <v>444</v>
      </c>
      <c r="D10" s="24"/>
      <c r="E10" s="29">
        <f>E13+E11</f>
        <v>315415</v>
      </c>
      <c r="F10" s="29">
        <f>F13+F11</f>
        <v>0</v>
      </c>
      <c r="G10" s="29">
        <f>G13+G11</f>
        <v>315415</v>
      </c>
    </row>
    <row r="11" spans="1:7" s="27" customFormat="1" ht="78.75">
      <c r="A11" s="28" t="s">
        <v>23</v>
      </c>
      <c r="B11" s="24" t="s">
        <v>21</v>
      </c>
      <c r="C11" s="30" t="s">
        <v>444</v>
      </c>
      <c r="D11" s="30" t="s">
        <v>24</v>
      </c>
      <c r="E11" s="29">
        <f>E12</f>
        <v>292415</v>
      </c>
      <c r="F11" s="29">
        <f>F12</f>
        <v>0</v>
      </c>
      <c r="G11" s="29">
        <f>G12</f>
        <v>292415</v>
      </c>
    </row>
    <row r="12" spans="1:7" s="27" customFormat="1" ht="31.5">
      <c r="A12" s="28" t="s">
        <v>25</v>
      </c>
      <c r="B12" s="24" t="s">
        <v>21</v>
      </c>
      <c r="C12" s="30" t="s">
        <v>444</v>
      </c>
      <c r="D12" s="30" t="s">
        <v>26</v>
      </c>
      <c r="E12" s="29">
        <v>292415</v>
      </c>
      <c r="F12" s="92"/>
      <c r="G12" s="29">
        <f>SUM(E12:F12)</f>
        <v>292415</v>
      </c>
    </row>
    <row r="13" spans="1:7" s="27" customFormat="1" ht="31.5">
      <c r="A13" s="28" t="s">
        <v>27</v>
      </c>
      <c r="B13" s="30" t="s">
        <v>21</v>
      </c>
      <c r="C13" s="30" t="s">
        <v>444</v>
      </c>
      <c r="D13" s="30" t="s">
        <v>28</v>
      </c>
      <c r="E13" s="29">
        <f>E14</f>
        <v>23000</v>
      </c>
      <c r="F13" s="29">
        <f>F14</f>
        <v>0</v>
      </c>
      <c r="G13" s="29">
        <f>G14</f>
        <v>23000</v>
      </c>
    </row>
    <row r="14" spans="1:7" s="27" customFormat="1" ht="31.5">
      <c r="A14" s="28" t="s">
        <v>29</v>
      </c>
      <c r="B14" s="30" t="s">
        <v>21</v>
      </c>
      <c r="C14" s="30" t="s">
        <v>444</v>
      </c>
      <c r="D14" s="30" t="s">
        <v>30</v>
      </c>
      <c r="E14" s="29">
        <v>23000</v>
      </c>
      <c r="F14" s="92"/>
      <c r="G14" s="29">
        <f>SUM(E14:F14)</f>
        <v>23000</v>
      </c>
    </row>
    <row r="15" spans="1:7" s="32" customFormat="1" ht="63">
      <c r="A15" s="23" t="s">
        <v>31</v>
      </c>
      <c r="B15" s="24" t="s">
        <v>32</v>
      </c>
      <c r="C15" s="31"/>
      <c r="D15" s="24"/>
      <c r="E15" s="29">
        <f>E16</f>
        <v>15726757</v>
      </c>
      <c r="F15" s="29">
        <f>F16</f>
        <v>290000</v>
      </c>
      <c r="G15" s="29">
        <f>G16</f>
        <v>16016757</v>
      </c>
    </row>
    <row r="16" spans="1:7" s="32" customFormat="1" ht="47.25">
      <c r="A16" s="28" t="s">
        <v>367</v>
      </c>
      <c r="B16" s="24" t="s">
        <v>32</v>
      </c>
      <c r="C16" s="30" t="s">
        <v>366</v>
      </c>
      <c r="D16" s="24"/>
      <c r="E16" s="29">
        <f>E17+E22</f>
        <v>15726757</v>
      </c>
      <c r="F16" s="29">
        <f>F17+F22</f>
        <v>290000</v>
      </c>
      <c r="G16" s="29">
        <f>G17+G22</f>
        <v>16016757</v>
      </c>
    </row>
    <row r="17" spans="1:7" s="32" customFormat="1" ht="15.75">
      <c r="A17" s="28" t="s">
        <v>22</v>
      </c>
      <c r="B17" s="30" t="s">
        <v>33</v>
      </c>
      <c r="C17" s="30" t="s">
        <v>368</v>
      </c>
      <c r="D17" s="24"/>
      <c r="E17" s="29">
        <f>E18+E20</f>
        <v>14807084</v>
      </c>
      <c r="F17" s="29">
        <f>F18+F20</f>
        <v>290000</v>
      </c>
      <c r="G17" s="29">
        <f>G18+G20</f>
        <v>15097084</v>
      </c>
    </row>
    <row r="18" spans="1:7" s="32" customFormat="1" ht="78.75">
      <c r="A18" s="28" t="s">
        <v>23</v>
      </c>
      <c r="B18" s="30" t="s">
        <v>33</v>
      </c>
      <c r="C18" s="30" t="s">
        <v>368</v>
      </c>
      <c r="D18" s="30" t="s">
        <v>24</v>
      </c>
      <c r="E18" s="29">
        <f>E19</f>
        <v>12626584</v>
      </c>
      <c r="F18" s="29">
        <f>F19</f>
        <v>0</v>
      </c>
      <c r="G18" s="29">
        <f>G19</f>
        <v>12626584</v>
      </c>
    </row>
    <row r="19" spans="1:7" s="32" customFormat="1" ht="31.5">
      <c r="A19" s="28" t="s">
        <v>25</v>
      </c>
      <c r="B19" s="30" t="s">
        <v>33</v>
      </c>
      <c r="C19" s="30" t="s">
        <v>368</v>
      </c>
      <c r="D19" s="30" t="s">
        <v>26</v>
      </c>
      <c r="E19" s="29">
        <v>12626584</v>
      </c>
      <c r="F19" s="29"/>
      <c r="G19" s="29">
        <f>SUM(E19:F19)</f>
        <v>12626584</v>
      </c>
    </row>
    <row r="20" spans="1:7" s="32" customFormat="1" ht="31.5">
      <c r="A20" s="28" t="s">
        <v>27</v>
      </c>
      <c r="B20" s="30" t="s">
        <v>33</v>
      </c>
      <c r="C20" s="30" t="s">
        <v>368</v>
      </c>
      <c r="D20" s="30" t="s">
        <v>28</v>
      </c>
      <c r="E20" s="29">
        <f>E21</f>
        <v>2180500</v>
      </c>
      <c r="F20" s="29">
        <f>F21</f>
        <v>290000</v>
      </c>
      <c r="G20" s="29">
        <f>G21</f>
        <v>2470500</v>
      </c>
    </row>
    <row r="21" spans="1:7" s="32" customFormat="1" ht="31.5">
      <c r="A21" s="28" t="s">
        <v>29</v>
      </c>
      <c r="B21" s="30" t="s">
        <v>33</v>
      </c>
      <c r="C21" s="30" t="s">
        <v>368</v>
      </c>
      <c r="D21" s="30" t="s">
        <v>30</v>
      </c>
      <c r="E21" s="29">
        <v>2180500</v>
      </c>
      <c r="F21" s="29">
        <v>290000</v>
      </c>
      <c r="G21" s="29">
        <f>SUM(E21:F21)</f>
        <v>2470500</v>
      </c>
    </row>
    <row r="22" spans="1:7" s="32" customFormat="1" ht="47.25">
      <c r="A22" s="23" t="s">
        <v>36</v>
      </c>
      <c r="B22" s="30" t="s">
        <v>33</v>
      </c>
      <c r="C22" s="30" t="s">
        <v>369</v>
      </c>
      <c r="D22" s="24"/>
      <c r="E22" s="29">
        <f aca="true" t="shared" si="1" ref="E22:G23">E23</f>
        <v>919673</v>
      </c>
      <c r="F22" s="29">
        <f t="shared" si="1"/>
        <v>0</v>
      </c>
      <c r="G22" s="29">
        <f t="shared" si="1"/>
        <v>919673</v>
      </c>
    </row>
    <row r="23" spans="1:7" s="32" customFormat="1" ht="78.75">
      <c r="A23" s="28" t="s">
        <v>23</v>
      </c>
      <c r="B23" s="30" t="s">
        <v>33</v>
      </c>
      <c r="C23" s="30" t="s">
        <v>369</v>
      </c>
      <c r="D23" s="30" t="s">
        <v>24</v>
      </c>
      <c r="E23" s="29">
        <f t="shared" si="1"/>
        <v>919673</v>
      </c>
      <c r="F23" s="29">
        <f t="shared" si="1"/>
        <v>0</v>
      </c>
      <c r="G23" s="29">
        <f t="shared" si="1"/>
        <v>919673</v>
      </c>
    </row>
    <row r="24" spans="1:7" s="32" customFormat="1" ht="31.5">
      <c r="A24" s="28" t="s">
        <v>25</v>
      </c>
      <c r="B24" s="30" t="s">
        <v>33</v>
      </c>
      <c r="C24" s="30" t="s">
        <v>369</v>
      </c>
      <c r="D24" s="30" t="s">
        <v>26</v>
      </c>
      <c r="E24" s="29">
        <v>919673</v>
      </c>
      <c r="F24" s="29"/>
      <c r="G24" s="29">
        <f>SUM(E24:F24)</f>
        <v>919673</v>
      </c>
    </row>
    <row r="25" spans="1:7" s="32" customFormat="1" ht="15.75">
      <c r="A25" s="23" t="s">
        <v>37</v>
      </c>
      <c r="B25" s="24" t="s">
        <v>38</v>
      </c>
      <c r="C25" s="24"/>
      <c r="D25" s="24"/>
      <c r="E25" s="29">
        <f>E26</f>
        <v>400000</v>
      </c>
      <c r="F25" s="29">
        <f aca="true" t="shared" si="2" ref="F25:G28">F26</f>
        <v>0</v>
      </c>
      <c r="G25" s="29">
        <f t="shared" si="2"/>
        <v>400000</v>
      </c>
    </row>
    <row r="26" spans="1:7" s="32" customFormat="1" ht="47.25">
      <c r="A26" s="28" t="s">
        <v>39</v>
      </c>
      <c r="B26" s="30" t="s">
        <v>38</v>
      </c>
      <c r="C26" s="30" t="s">
        <v>40</v>
      </c>
      <c r="D26" s="30"/>
      <c r="E26" s="29">
        <f>E27</f>
        <v>400000</v>
      </c>
      <c r="F26" s="29">
        <f t="shared" si="2"/>
        <v>0</v>
      </c>
      <c r="G26" s="29">
        <f t="shared" si="2"/>
        <v>400000</v>
      </c>
    </row>
    <row r="27" spans="1:7" s="32" customFormat="1" ht="14.25" customHeight="1">
      <c r="A27" s="28" t="s">
        <v>41</v>
      </c>
      <c r="B27" s="30" t="s">
        <v>38</v>
      </c>
      <c r="C27" s="30" t="s">
        <v>370</v>
      </c>
      <c r="D27" s="30"/>
      <c r="E27" s="29">
        <f>E28</f>
        <v>400000</v>
      </c>
      <c r="F27" s="29">
        <f t="shared" si="2"/>
        <v>0</v>
      </c>
      <c r="G27" s="29">
        <f t="shared" si="2"/>
        <v>400000</v>
      </c>
    </row>
    <row r="28" spans="1:7" s="32" customFormat="1" ht="15.75">
      <c r="A28" s="28" t="s">
        <v>34</v>
      </c>
      <c r="B28" s="30" t="s">
        <v>38</v>
      </c>
      <c r="C28" s="30" t="s">
        <v>370</v>
      </c>
      <c r="D28" s="30" t="s">
        <v>35</v>
      </c>
      <c r="E28" s="29">
        <f>E29</f>
        <v>400000</v>
      </c>
      <c r="F28" s="29">
        <f t="shared" si="2"/>
        <v>0</v>
      </c>
      <c r="G28" s="29">
        <f t="shared" si="2"/>
        <v>400000</v>
      </c>
    </row>
    <row r="29" spans="1:7" s="32" customFormat="1" ht="15.75">
      <c r="A29" s="28" t="s">
        <v>42</v>
      </c>
      <c r="B29" s="30" t="s">
        <v>38</v>
      </c>
      <c r="C29" s="30" t="s">
        <v>370</v>
      </c>
      <c r="D29" s="30" t="s">
        <v>43</v>
      </c>
      <c r="E29" s="29">
        <v>400000</v>
      </c>
      <c r="F29" s="29"/>
      <c r="G29" s="29">
        <f>SUM(E29:F29)</f>
        <v>400000</v>
      </c>
    </row>
    <row r="30" spans="1:7" s="32" customFormat="1" ht="15.75">
      <c r="A30" s="23" t="s">
        <v>44</v>
      </c>
      <c r="B30" s="24" t="s">
        <v>45</v>
      </c>
      <c r="C30" s="31"/>
      <c r="D30" s="24"/>
      <c r="E30" s="29">
        <f>E31+E44+E52</f>
        <v>10163602</v>
      </c>
      <c r="F30" s="29">
        <f>F31+F44+F52</f>
        <v>-290000</v>
      </c>
      <c r="G30" s="29">
        <f>G31+G44+G52</f>
        <v>9873602</v>
      </c>
    </row>
    <row r="31" spans="1:7" s="32" customFormat="1" ht="47.25">
      <c r="A31" s="28" t="s">
        <v>367</v>
      </c>
      <c r="B31" s="30" t="s">
        <v>45</v>
      </c>
      <c r="C31" s="30" t="s">
        <v>366</v>
      </c>
      <c r="D31" s="24"/>
      <c r="E31" s="29">
        <f>E32+E41</f>
        <v>3818786</v>
      </c>
      <c r="F31" s="29">
        <f>F32+F41</f>
        <v>-290000</v>
      </c>
      <c r="G31" s="29">
        <f>G32+G41</f>
        <v>3528786</v>
      </c>
    </row>
    <row r="32" spans="1:7" s="32" customFormat="1" ht="15.75">
      <c r="A32" s="28" t="s">
        <v>52</v>
      </c>
      <c r="B32" s="30" t="s">
        <v>45</v>
      </c>
      <c r="C32" s="30" t="s">
        <v>371</v>
      </c>
      <c r="D32" s="30"/>
      <c r="E32" s="29">
        <f>E35+E37+E33+E39</f>
        <v>3368786</v>
      </c>
      <c r="F32" s="29">
        <f>F35+F37+F33+F39</f>
        <v>-290000</v>
      </c>
      <c r="G32" s="29">
        <f>G35+G37+G33+G39</f>
        <v>3078786</v>
      </c>
    </row>
    <row r="33" spans="1:7" s="32" customFormat="1" ht="15.75">
      <c r="A33" s="28" t="s">
        <v>222</v>
      </c>
      <c r="B33" s="30" t="s">
        <v>45</v>
      </c>
      <c r="C33" s="30" t="s">
        <v>371</v>
      </c>
      <c r="D33" s="30" t="s">
        <v>24</v>
      </c>
      <c r="E33" s="29">
        <f>E34</f>
        <v>165786</v>
      </c>
      <c r="F33" s="29">
        <f>F34</f>
        <v>0</v>
      </c>
      <c r="G33" s="29">
        <f>G34</f>
        <v>165786</v>
      </c>
    </row>
    <row r="34" spans="1:7" s="32" customFormat="1" ht="31.5">
      <c r="A34" s="28" t="s">
        <v>25</v>
      </c>
      <c r="B34" s="30" t="s">
        <v>45</v>
      </c>
      <c r="C34" s="30" t="s">
        <v>371</v>
      </c>
      <c r="D34" s="30" t="s">
        <v>26</v>
      </c>
      <c r="E34" s="29">
        <v>165786</v>
      </c>
      <c r="F34" s="93"/>
      <c r="G34" s="29">
        <f>SUM(E34:F34)</f>
        <v>165786</v>
      </c>
    </row>
    <row r="35" spans="1:7" s="32" customFormat="1" ht="31.5">
      <c r="A35" s="28" t="s">
        <v>27</v>
      </c>
      <c r="B35" s="30" t="s">
        <v>45</v>
      </c>
      <c r="C35" s="30" t="s">
        <v>371</v>
      </c>
      <c r="D35" s="30" t="s">
        <v>28</v>
      </c>
      <c r="E35" s="29">
        <f>E36</f>
        <v>3085000</v>
      </c>
      <c r="F35" s="29">
        <f>F36</f>
        <v>-290000</v>
      </c>
      <c r="G35" s="29">
        <f>G36</f>
        <v>2795000</v>
      </c>
    </row>
    <row r="36" spans="1:7" s="32" customFormat="1" ht="31.5">
      <c r="A36" s="28" t="s">
        <v>29</v>
      </c>
      <c r="B36" s="30" t="s">
        <v>45</v>
      </c>
      <c r="C36" s="30" t="s">
        <v>371</v>
      </c>
      <c r="D36" s="30" t="s">
        <v>30</v>
      </c>
      <c r="E36" s="29">
        <v>3085000</v>
      </c>
      <c r="F36" s="29">
        <v>-290000</v>
      </c>
      <c r="G36" s="29">
        <f>SUM(E36:F36)</f>
        <v>2795000</v>
      </c>
    </row>
    <row r="37" spans="1:7" s="32" customFormat="1" ht="15.75">
      <c r="A37" s="28" t="s">
        <v>53</v>
      </c>
      <c r="B37" s="30" t="s">
        <v>45</v>
      </c>
      <c r="C37" s="30" t="s">
        <v>371</v>
      </c>
      <c r="D37" s="30" t="s">
        <v>54</v>
      </c>
      <c r="E37" s="29">
        <f>E38</f>
        <v>73000</v>
      </c>
      <c r="F37" s="29">
        <f>F38</f>
        <v>0</v>
      </c>
      <c r="G37" s="29">
        <f>G38</f>
        <v>73000</v>
      </c>
    </row>
    <row r="38" spans="1:7" s="32" customFormat="1" ht="15.75">
      <c r="A38" s="28" t="s">
        <v>245</v>
      </c>
      <c r="B38" s="30" t="s">
        <v>45</v>
      </c>
      <c r="C38" s="30" t="s">
        <v>371</v>
      </c>
      <c r="D38" s="30" t="s">
        <v>246</v>
      </c>
      <c r="E38" s="29">
        <v>73000</v>
      </c>
      <c r="F38" s="93"/>
      <c r="G38" s="29">
        <f>SUM(E38:F38)</f>
        <v>73000</v>
      </c>
    </row>
    <row r="39" spans="1:7" s="32" customFormat="1" ht="15.75">
      <c r="A39" s="28" t="s">
        <v>34</v>
      </c>
      <c r="B39" s="30" t="s">
        <v>45</v>
      </c>
      <c r="C39" s="30" t="s">
        <v>371</v>
      </c>
      <c r="D39" s="30" t="s">
        <v>35</v>
      </c>
      <c r="E39" s="29">
        <f>E40</f>
        <v>45000</v>
      </c>
      <c r="F39" s="29">
        <f>F40</f>
        <v>0</v>
      </c>
      <c r="G39" s="29">
        <f>G40</f>
        <v>45000</v>
      </c>
    </row>
    <row r="40" spans="1:7" s="32" customFormat="1" ht="15.75">
      <c r="A40" s="28" t="s">
        <v>372</v>
      </c>
      <c r="B40" s="30" t="s">
        <v>45</v>
      </c>
      <c r="C40" s="30" t="s">
        <v>371</v>
      </c>
      <c r="D40" s="30" t="s">
        <v>373</v>
      </c>
      <c r="E40" s="29">
        <v>45000</v>
      </c>
      <c r="F40" s="93"/>
      <c r="G40" s="29">
        <f>SUM(E40:F40)</f>
        <v>45000</v>
      </c>
    </row>
    <row r="41" spans="1:7" s="32" customFormat="1" ht="31.5">
      <c r="A41" s="28" t="s">
        <v>514</v>
      </c>
      <c r="B41" s="30" t="s">
        <v>45</v>
      </c>
      <c r="C41" s="30" t="s">
        <v>515</v>
      </c>
      <c r="D41" s="30"/>
      <c r="E41" s="29">
        <f aca="true" t="shared" si="3" ref="E41:G42">E42</f>
        <v>450000</v>
      </c>
      <c r="F41" s="29">
        <f t="shared" si="3"/>
        <v>0</v>
      </c>
      <c r="G41" s="29">
        <f t="shared" si="3"/>
        <v>450000</v>
      </c>
    </row>
    <row r="42" spans="1:7" s="32" customFormat="1" ht="31.5">
      <c r="A42" s="28" t="s">
        <v>27</v>
      </c>
      <c r="B42" s="30" t="s">
        <v>45</v>
      </c>
      <c r="C42" s="30" t="s">
        <v>515</v>
      </c>
      <c r="D42" s="30" t="s">
        <v>28</v>
      </c>
      <c r="E42" s="29">
        <f t="shared" si="3"/>
        <v>450000</v>
      </c>
      <c r="F42" s="29">
        <f t="shared" si="3"/>
        <v>0</v>
      </c>
      <c r="G42" s="29">
        <f t="shared" si="3"/>
        <v>450000</v>
      </c>
    </row>
    <row r="43" spans="1:7" s="32" customFormat="1" ht="31.5">
      <c r="A43" s="28" t="s">
        <v>29</v>
      </c>
      <c r="B43" s="30" t="s">
        <v>45</v>
      </c>
      <c r="C43" s="30" t="s">
        <v>515</v>
      </c>
      <c r="D43" s="30" t="s">
        <v>30</v>
      </c>
      <c r="E43" s="29">
        <v>450000</v>
      </c>
      <c r="F43" s="93"/>
      <c r="G43" s="29">
        <f>E43+F43</f>
        <v>450000</v>
      </c>
    </row>
    <row r="44" spans="1:7" s="32" customFormat="1" ht="31.5">
      <c r="A44" s="23" t="s">
        <v>46</v>
      </c>
      <c r="B44" s="24" t="s">
        <v>45</v>
      </c>
      <c r="C44" s="24" t="s">
        <v>47</v>
      </c>
      <c r="D44" s="24"/>
      <c r="E44" s="29">
        <f aca="true" t="shared" si="4" ref="E44:G45">E45</f>
        <v>5735480</v>
      </c>
      <c r="F44" s="29">
        <f t="shared" si="4"/>
        <v>0</v>
      </c>
      <c r="G44" s="29">
        <f t="shared" si="4"/>
        <v>5735480</v>
      </c>
    </row>
    <row r="45" spans="1:7" s="32" customFormat="1" ht="63">
      <c r="A45" s="23" t="s">
        <v>48</v>
      </c>
      <c r="B45" s="24" t="s">
        <v>45</v>
      </c>
      <c r="C45" s="24" t="s">
        <v>49</v>
      </c>
      <c r="D45" s="24"/>
      <c r="E45" s="29">
        <f t="shared" si="4"/>
        <v>5735480</v>
      </c>
      <c r="F45" s="29">
        <f t="shared" si="4"/>
        <v>0</v>
      </c>
      <c r="G45" s="29">
        <f t="shared" si="4"/>
        <v>5735480</v>
      </c>
    </row>
    <row r="46" spans="1:7" s="32" customFormat="1" ht="47.25">
      <c r="A46" s="23" t="s">
        <v>50</v>
      </c>
      <c r="B46" s="24" t="s">
        <v>45</v>
      </c>
      <c r="C46" s="24" t="s">
        <v>51</v>
      </c>
      <c r="D46" s="24"/>
      <c r="E46" s="29">
        <f>E47+E50</f>
        <v>5735480</v>
      </c>
      <c r="F46" s="29">
        <f>F47+F50</f>
        <v>0</v>
      </c>
      <c r="G46" s="29">
        <f>G47+G50</f>
        <v>5735480</v>
      </c>
    </row>
    <row r="47" spans="1:7" s="32" customFormat="1" ht="78.75">
      <c r="A47" s="28" t="s">
        <v>23</v>
      </c>
      <c r="B47" s="24" t="s">
        <v>45</v>
      </c>
      <c r="C47" s="24" t="s">
        <v>51</v>
      </c>
      <c r="D47" s="24" t="s">
        <v>24</v>
      </c>
      <c r="E47" s="29">
        <f>E49+E48</f>
        <v>5630480</v>
      </c>
      <c r="F47" s="29">
        <f>F49+F48</f>
        <v>0</v>
      </c>
      <c r="G47" s="29">
        <f>G49+G48</f>
        <v>5630480</v>
      </c>
    </row>
    <row r="48" spans="1:7" s="32" customFormat="1" ht="15.75">
      <c r="A48" s="28" t="s">
        <v>222</v>
      </c>
      <c r="B48" s="24" t="s">
        <v>45</v>
      </c>
      <c r="C48" s="24" t="s">
        <v>51</v>
      </c>
      <c r="D48" s="24" t="s">
        <v>223</v>
      </c>
      <c r="E48" s="29">
        <v>70000</v>
      </c>
      <c r="F48" s="29"/>
      <c r="G48" s="29">
        <f>SUM(E48:F48)</f>
        <v>70000</v>
      </c>
    </row>
    <row r="49" spans="1:7" s="32" customFormat="1" ht="31.5">
      <c r="A49" s="28" t="s">
        <v>25</v>
      </c>
      <c r="B49" s="24" t="s">
        <v>45</v>
      </c>
      <c r="C49" s="24" t="s">
        <v>51</v>
      </c>
      <c r="D49" s="24" t="s">
        <v>26</v>
      </c>
      <c r="E49" s="29">
        <v>5560480</v>
      </c>
      <c r="F49" s="29"/>
      <c r="G49" s="29">
        <f>SUM(E49:F49)</f>
        <v>5560480</v>
      </c>
    </row>
    <row r="50" spans="1:7" s="32" customFormat="1" ht="31.5">
      <c r="A50" s="28" t="s">
        <v>27</v>
      </c>
      <c r="B50" s="24" t="s">
        <v>45</v>
      </c>
      <c r="C50" s="24" t="s">
        <v>51</v>
      </c>
      <c r="D50" s="24" t="s">
        <v>28</v>
      </c>
      <c r="E50" s="29">
        <f>E51</f>
        <v>105000</v>
      </c>
      <c r="F50" s="29">
        <f>F51</f>
        <v>0</v>
      </c>
      <c r="G50" s="29">
        <f>G51</f>
        <v>105000</v>
      </c>
    </row>
    <row r="51" spans="1:7" s="32" customFormat="1" ht="31.5">
      <c r="A51" s="28" t="s">
        <v>29</v>
      </c>
      <c r="B51" s="24" t="s">
        <v>45</v>
      </c>
      <c r="C51" s="24" t="s">
        <v>51</v>
      </c>
      <c r="D51" s="24" t="s">
        <v>30</v>
      </c>
      <c r="E51" s="29">
        <v>105000</v>
      </c>
      <c r="F51" s="93"/>
      <c r="G51" s="29">
        <f>SUM(E51:F51)</f>
        <v>105000</v>
      </c>
    </row>
    <row r="52" spans="1:7" s="32" customFormat="1" ht="47.25">
      <c r="A52" s="28" t="s">
        <v>476</v>
      </c>
      <c r="B52" s="24" t="s">
        <v>45</v>
      </c>
      <c r="C52" s="24" t="s">
        <v>477</v>
      </c>
      <c r="D52" s="24"/>
      <c r="E52" s="29">
        <f aca="true" t="shared" si="5" ref="E52:G53">E53</f>
        <v>609336</v>
      </c>
      <c r="F52" s="29">
        <f t="shared" si="5"/>
        <v>0</v>
      </c>
      <c r="G52" s="29">
        <f t="shared" si="5"/>
        <v>609336</v>
      </c>
    </row>
    <row r="53" spans="1:7" s="32" customFormat="1" ht="78.75">
      <c r="A53" s="28" t="s">
        <v>23</v>
      </c>
      <c r="B53" s="24" t="s">
        <v>45</v>
      </c>
      <c r="C53" s="24" t="s">
        <v>477</v>
      </c>
      <c r="D53" s="30" t="s">
        <v>24</v>
      </c>
      <c r="E53" s="29">
        <f t="shared" si="5"/>
        <v>609336</v>
      </c>
      <c r="F53" s="29">
        <f t="shared" si="5"/>
        <v>0</v>
      </c>
      <c r="G53" s="29">
        <f t="shared" si="5"/>
        <v>609336</v>
      </c>
    </row>
    <row r="54" spans="1:7" s="32" customFormat="1" ht="31.5">
      <c r="A54" s="28" t="s">
        <v>25</v>
      </c>
      <c r="B54" s="24" t="s">
        <v>45</v>
      </c>
      <c r="C54" s="24" t="s">
        <v>477</v>
      </c>
      <c r="D54" s="30" t="s">
        <v>26</v>
      </c>
      <c r="E54" s="29">
        <v>609336</v>
      </c>
      <c r="F54" s="21"/>
      <c r="G54" s="29">
        <f>SUM(E54:F54)</f>
        <v>609336</v>
      </c>
    </row>
    <row r="55" spans="1:7" s="32" customFormat="1" ht="15.75">
      <c r="A55" s="25" t="s">
        <v>55</v>
      </c>
      <c r="B55" s="26" t="s">
        <v>56</v>
      </c>
      <c r="C55" s="24"/>
      <c r="D55" s="26"/>
      <c r="E55" s="21">
        <f>E56</f>
        <v>902900</v>
      </c>
      <c r="F55" s="21">
        <f aca="true" t="shared" si="6" ref="F55:G58">F56</f>
        <v>0</v>
      </c>
      <c r="G55" s="21">
        <f t="shared" si="6"/>
        <v>902900</v>
      </c>
    </row>
    <row r="56" spans="1:7" s="32" customFormat="1" ht="15.75">
      <c r="A56" s="23" t="s">
        <v>57</v>
      </c>
      <c r="B56" s="24" t="s">
        <v>58</v>
      </c>
      <c r="C56" s="24"/>
      <c r="D56" s="24"/>
      <c r="E56" s="29">
        <f>E57</f>
        <v>902900</v>
      </c>
      <c r="F56" s="29">
        <f t="shared" si="6"/>
        <v>0</v>
      </c>
      <c r="G56" s="29">
        <f t="shared" si="6"/>
        <v>902900</v>
      </c>
    </row>
    <row r="57" spans="1:7" s="32" customFormat="1" ht="31.5">
      <c r="A57" s="33" t="s">
        <v>59</v>
      </c>
      <c r="B57" s="34" t="s">
        <v>60</v>
      </c>
      <c r="C57" s="34" t="s">
        <v>61</v>
      </c>
      <c r="D57" s="24"/>
      <c r="E57" s="29">
        <f>E58</f>
        <v>902900</v>
      </c>
      <c r="F57" s="29">
        <f t="shared" si="6"/>
        <v>0</v>
      </c>
      <c r="G57" s="29">
        <f t="shared" si="6"/>
        <v>902900</v>
      </c>
    </row>
    <row r="58" spans="1:7" s="32" customFormat="1" ht="15.75">
      <c r="A58" s="33" t="s">
        <v>62</v>
      </c>
      <c r="B58" s="34" t="s">
        <v>60</v>
      </c>
      <c r="C58" s="34" t="s">
        <v>63</v>
      </c>
      <c r="D58" s="24"/>
      <c r="E58" s="29">
        <f>E59</f>
        <v>902900</v>
      </c>
      <c r="F58" s="29">
        <f t="shared" si="6"/>
        <v>0</v>
      </c>
      <c r="G58" s="29">
        <f t="shared" si="6"/>
        <v>902900</v>
      </c>
    </row>
    <row r="59" spans="1:7" s="32" customFormat="1" ht="31.5">
      <c r="A59" s="35" t="s">
        <v>64</v>
      </c>
      <c r="B59" s="34" t="s">
        <v>60</v>
      </c>
      <c r="C59" s="34" t="s">
        <v>65</v>
      </c>
      <c r="D59" s="24"/>
      <c r="E59" s="29">
        <f>E60+E62</f>
        <v>902900</v>
      </c>
      <c r="F59" s="29">
        <f>F60+F62</f>
        <v>0</v>
      </c>
      <c r="G59" s="29">
        <f>G60+G62</f>
        <v>902900</v>
      </c>
    </row>
    <row r="60" spans="1:7" s="32" customFormat="1" ht="63">
      <c r="A60" s="23" t="s">
        <v>66</v>
      </c>
      <c r="B60" s="24" t="s">
        <v>58</v>
      </c>
      <c r="C60" s="34" t="s">
        <v>65</v>
      </c>
      <c r="D60" s="24" t="s">
        <v>24</v>
      </c>
      <c r="E60" s="29">
        <f>E61</f>
        <v>812859</v>
      </c>
      <c r="F60" s="29">
        <f>F61</f>
        <v>0</v>
      </c>
      <c r="G60" s="29">
        <f>G61</f>
        <v>812859</v>
      </c>
    </row>
    <row r="61" spans="1:7" s="32" customFormat="1" ht="31.5">
      <c r="A61" s="23" t="s">
        <v>67</v>
      </c>
      <c r="B61" s="24" t="s">
        <v>58</v>
      </c>
      <c r="C61" s="34" t="s">
        <v>65</v>
      </c>
      <c r="D61" s="24" t="s">
        <v>26</v>
      </c>
      <c r="E61" s="36">
        <v>812859</v>
      </c>
      <c r="F61" s="93"/>
      <c r="G61" s="117">
        <f>SUM(E61:F61)</f>
        <v>812859</v>
      </c>
    </row>
    <row r="62" spans="1:7" s="32" customFormat="1" ht="31.5">
      <c r="A62" s="23" t="s">
        <v>68</v>
      </c>
      <c r="B62" s="24" t="s">
        <v>58</v>
      </c>
      <c r="C62" s="34" t="s">
        <v>65</v>
      </c>
      <c r="D62" s="24" t="s">
        <v>28</v>
      </c>
      <c r="E62" s="29">
        <f>E63</f>
        <v>90041</v>
      </c>
      <c r="F62" s="29">
        <f>F63</f>
        <v>0</v>
      </c>
      <c r="G62" s="29">
        <f>G63</f>
        <v>90041</v>
      </c>
    </row>
    <row r="63" spans="1:7" s="32" customFormat="1" ht="31.5">
      <c r="A63" s="23" t="s">
        <v>69</v>
      </c>
      <c r="B63" s="24" t="s">
        <v>58</v>
      </c>
      <c r="C63" s="34" t="s">
        <v>65</v>
      </c>
      <c r="D63" s="24" t="s">
        <v>30</v>
      </c>
      <c r="E63" s="36">
        <v>90041</v>
      </c>
      <c r="F63" s="93"/>
      <c r="G63" s="117">
        <f>SUM(E63:F63)</f>
        <v>90041</v>
      </c>
    </row>
    <row r="64" spans="1:7" s="32" customFormat="1" ht="31.5">
      <c r="A64" s="25" t="s">
        <v>70</v>
      </c>
      <c r="B64" s="26" t="s">
        <v>71</v>
      </c>
      <c r="C64" s="24"/>
      <c r="D64" s="26"/>
      <c r="E64" s="21">
        <f>E65+E71+E77</f>
        <v>888000</v>
      </c>
      <c r="F64" s="21">
        <f>F65+F71+F77</f>
        <v>0</v>
      </c>
      <c r="G64" s="21">
        <f>G65+G71+G77</f>
        <v>888000</v>
      </c>
    </row>
    <row r="65" spans="1:7" s="32" customFormat="1" ht="15.75">
      <c r="A65" s="38" t="s">
        <v>408</v>
      </c>
      <c r="B65" s="55" t="s">
        <v>238</v>
      </c>
      <c r="C65" s="55"/>
      <c r="D65" s="55"/>
      <c r="E65" s="69">
        <f>E66</f>
        <v>55000</v>
      </c>
      <c r="F65" s="69">
        <f aca="true" t="shared" si="7" ref="F65:G69">F66</f>
        <v>0</v>
      </c>
      <c r="G65" s="69">
        <f t="shared" si="7"/>
        <v>55000</v>
      </c>
    </row>
    <row r="66" spans="1:7" s="32" customFormat="1" ht="47.25">
      <c r="A66" s="38" t="s">
        <v>409</v>
      </c>
      <c r="B66" s="55" t="s">
        <v>238</v>
      </c>
      <c r="C66" s="55" t="s">
        <v>73</v>
      </c>
      <c r="D66" s="55"/>
      <c r="E66" s="69">
        <f>E67</f>
        <v>55000</v>
      </c>
      <c r="F66" s="69">
        <f t="shared" si="7"/>
        <v>0</v>
      </c>
      <c r="G66" s="69">
        <f t="shared" si="7"/>
        <v>55000</v>
      </c>
    </row>
    <row r="67" spans="1:7" s="32" customFormat="1" ht="31.5">
      <c r="A67" s="38" t="s">
        <v>239</v>
      </c>
      <c r="B67" s="55" t="s">
        <v>238</v>
      </c>
      <c r="C67" s="55" t="s">
        <v>410</v>
      </c>
      <c r="D67" s="55"/>
      <c r="E67" s="69">
        <f>E68</f>
        <v>55000</v>
      </c>
      <c r="F67" s="69">
        <f t="shared" si="7"/>
        <v>0</v>
      </c>
      <c r="G67" s="69">
        <f t="shared" si="7"/>
        <v>55000</v>
      </c>
    </row>
    <row r="68" spans="1:7" s="32" customFormat="1" ht="17.25" customHeight="1">
      <c r="A68" s="38" t="s">
        <v>240</v>
      </c>
      <c r="B68" s="55" t="s">
        <v>238</v>
      </c>
      <c r="C68" s="55" t="s">
        <v>241</v>
      </c>
      <c r="D68" s="55" t="s">
        <v>74</v>
      </c>
      <c r="E68" s="69">
        <f>E69</f>
        <v>55000</v>
      </c>
      <c r="F68" s="69">
        <f t="shared" si="7"/>
        <v>0</v>
      </c>
      <c r="G68" s="69">
        <f t="shared" si="7"/>
        <v>55000</v>
      </c>
    </row>
    <row r="69" spans="1:7" s="32" customFormat="1" ht="31.5">
      <c r="A69" s="38" t="s">
        <v>27</v>
      </c>
      <c r="B69" s="55" t="s">
        <v>238</v>
      </c>
      <c r="C69" s="55" t="s">
        <v>241</v>
      </c>
      <c r="D69" s="55" t="s">
        <v>28</v>
      </c>
      <c r="E69" s="69">
        <f>E70</f>
        <v>55000</v>
      </c>
      <c r="F69" s="69">
        <f t="shared" si="7"/>
        <v>0</v>
      </c>
      <c r="G69" s="69">
        <f t="shared" si="7"/>
        <v>55000</v>
      </c>
    </row>
    <row r="70" spans="1:7" s="32" customFormat="1" ht="31.5">
      <c r="A70" s="38" t="s">
        <v>29</v>
      </c>
      <c r="B70" s="55" t="s">
        <v>238</v>
      </c>
      <c r="C70" s="55" t="s">
        <v>241</v>
      </c>
      <c r="D70" s="55" t="s">
        <v>30</v>
      </c>
      <c r="E70" s="69">
        <v>55000</v>
      </c>
      <c r="F70" s="93"/>
      <c r="G70" s="69">
        <f>SUM(E70:F70)</f>
        <v>55000</v>
      </c>
    </row>
    <row r="71" spans="1:7" s="32" customFormat="1" ht="47.25">
      <c r="A71" s="38" t="s">
        <v>411</v>
      </c>
      <c r="B71" s="55" t="s">
        <v>412</v>
      </c>
      <c r="C71" s="55"/>
      <c r="D71" s="55"/>
      <c r="E71" s="70">
        <f>E72</f>
        <v>94000</v>
      </c>
      <c r="F71" s="70">
        <f aca="true" t="shared" si="8" ref="F71:G75">F72</f>
        <v>0</v>
      </c>
      <c r="G71" s="69">
        <f t="shared" si="8"/>
        <v>94000</v>
      </c>
    </row>
    <row r="72" spans="1:7" s="32" customFormat="1" ht="47.25">
      <c r="A72" s="38" t="s">
        <v>413</v>
      </c>
      <c r="B72" s="55" t="s">
        <v>412</v>
      </c>
      <c r="C72" s="55" t="s">
        <v>73</v>
      </c>
      <c r="D72" s="55"/>
      <c r="E72" s="70">
        <f>E73</f>
        <v>94000</v>
      </c>
      <c r="F72" s="70">
        <f t="shared" si="8"/>
        <v>0</v>
      </c>
      <c r="G72" s="69">
        <f t="shared" si="8"/>
        <v>94000</v>
      </c>
    </row>
    <row r="73" spans="1:7" s="32" customFormat="1" ht="94.5">
      <c r="A73" s="38" t="s">
        <v>414</v>
      </c>
      <c r="B73" s="55" t="s">
        <v>412</v>
      </c>
      <c r="C73" s="55" t="s">
        <v>415</v>
      </c>
      <c r="D73" s="55"/>
      <c r="E73" s="70">
        <f>E74</f>
        <v>94000</v>
      </c>
      <c r="F73" s="70">
        <f t="shared" si="8"/>
        <v>0</v>
      </c>
      <c r="G73" s="69">
        <f t="shared" si="8"/>
        <v>94000</v>
      </c>
    </row>
    <row r="74" spans="1:7" s="32" customFormat="1" ht="31.5">
      <c r="A74" s="38" t="s">
        <v>416</v>
      </c>
      <c r="B74" s="55" t="s">
        <v>412</v>
      </c>
      <c r="C74" s="55" t="s">
        <v>417</v>
      </c>
      <c r="D74" s="55"/>
      <c r="E74" s="70">
        <f>E75</f>
        <v>94000</v>
      </c>
      <c r="F74" s="70">
        <f t="shared" si="8"/>
        <v>0</v>
      </c>
      <c r="G74" s="69">
        <f t="shared" si="8"/>
        <v>94000</v>
      </c>
    </row>
    <row r="75" spans="1:7" s="32" customFormat="1" ht="31.5">
      <c r="A75" s="38" t="s">
        <v>27</v>
      </c>
      <c r="B75" s="55" t="s">
        <v>412</v>
      </c>
      <c r="C75" s="55" t="s">
        <v>417</v>
      </c>
      <c r="D75" s="55">
        <v>200</v>
      </c>
      <c r="E75" s="70">
        <f>E76</f>
        <v>94000</v>
      </c>
      <c r="F75" s="70">
        <f t="shared" si="8"/>
        <v>0</v>
      </c>
      <c r="G75" s="69">
        <f t="shared" si="8"/>
        <v>94000</v>
      </c>
    </row>
    <row r="76" spans="1:7" s="32" customFormat="1" ht="31.5">
      <c r="A76" s="38" t="s">
        <v>29</v>
      </c>
      <c r="B76" s="55" t="s">
        <v>412</v>
      </c>
      <c r="C76" s="55" t="s">
        <v>417</v>
      </c>
      <c r="D76" s="55">
        <v>240</v>
      </c>
      <c r="E76" s="70">
        <v>94000</v>
      </c>
      <c r="F76" s="93"/>
      <c r="G76" s="69">
        <f>SUM(E76:F76)</f>
        <v>94000</v>
      </c>
    </row>
    <row r="77" spans="1:7" s="32" customFormat="1" ht="31.5">
      <c r="A77" s="38" t="s">
        <v>75</v>
      </c>
      <c r="B77" s="55" t="s">
        <v>76</v>
      </c>
      <c r="C77" s="71" t="s">
        <v>74</v>
      </c>
      <c r="D77" s="72" t="s">
        <v>74</v>
      </c>
      <c r="E77" s="73">
        <f aca="true" t="shared" si="9" ref="E77:G82">E78</f>
        <v>739000</v>
      </c>
      <c r="F77" s="73">
        <f t="shared" si="9"/>
        <v>0</v>
      </c>
      <c r="G77" s="69">
        <f t="shared" si="9"/>
        <v>739000</v>
      </c>
    </row>
    <row r="78" spans="1:7" s="32" customFormat="1" ht="26.25">
      <c r="A78" s="74" t="s">
        <v>72</v>
      </c>
      <c r="B78" s="55" t="s">
        <v>76</v>
      </c>
      <c r="C78" s="71" t="s">
        <v>73</v>
      </c>
      <c r="D78" s="72" t="s">
        <v>74</v>
      </c>
      <c r="E78" s="73">
        <f t="shared" si="9"/>
        <v>739000</v>
      </c>
      <c r="F78" s="73">
        <f t="shared" si="9"/>
        <v>0</v>
      </c>
      <c r="G78" s="69">
        <f t="shared" si="9"/>
        <v>739000</v>
      </c>
    </row>
    <row r="79" spans="1:7" s="32" customFormat="1" ht="15.75">
      <c r="A79" s="74" t="s">
        <v>77</v>
      </c>
      <c r="B79" s="55" t="s">
        <v>76</v>
      </c>
      <c r="C79" s="55" t="s">
        <v>78</v>
      </c>
      <c r="D79" s="72"/>
      <c r="E79" s="73">
        <f t="shared" si="9"/>
        <v>739000</v>
      </c>
      <c r="F79" s="73">
        <f t="shared" si="9"/>
        <v>0</v>
      </c>
      <c r="G79" s="69">
        <f t="shared" si="9"/>
        <v>739000</v>
      </c>
    </row>
    <row r="80" spans="1:7" s="32" customFormat="1" ht="15.75">
      <c r="A80" s="74" t="s">
        <v>79</v>
      </c>
      <c r="B80" s="55" t="s">
        <v>76</v>
      </c>
      <c r="C80" s="55" t="s">
        <v>80</v>
      </c>
      <c r="D80" s="72"/>
      <c r="E80" s="73">
        <f>E81+E84</f>
        <v>739000</v>
      </c>
      <c r="F80" s="73">
        <f>F81+F84</f>
        <v>0</v>
      </c>
      <c r="G80" s="69">
        <f>G81+G84</f>
        <v>739000</v>
      </c>
    </row>
    <row r="81" spans="1:7" s="32" customFormat="1" ht="15.75">
      <c r="A81" s="75" t="s">
        <v>81</v>
      </c>
      <c r="B81" s="55" t="s">
        <v>76</v>
      </c>
      <c r="C81" s="55" t="s">
        <v>82</v>
      </c>
      <c r="D81" s="72" t="s">
        <v>74</v>
      </c>
      <c r="E81" s="73">
        <f t="shared" si="9"/>
        <v>412000</v>
      </c>
      <c r="F81" s="73">
        <f t="shared" si="9"/>
        <v>0</v>
      </c>
      <c r="G81" s="69">
        <f t="shared" si="9"/>
        <v>412000</v>
      </c>
    </row>
    <row r="82" spans="1:7" s="32" customFormat="1" ht="31.5">
      <c r="A82" s="38" t="s">
        <v>27</v>
      </c>
      <c r="B82" s="55" t="s">
        <v>76</v>
      </c>
      <c r="C82" s="55" t="s">
        <v>82</v>
      </c>
      <c r="D82" s="72" t="s">
        <v>28</v>
      </c>
      <c r="E82" s="73">
        <f t="shared" si="9"/>
        <v>412000</v>
      </c>
      <c r="F82" s="73">
        <f t="shared" si="9"/>
        <v>0</v>
      </c>
      <c r="G82" s="69">
        <f t="shared" si="9"/>
        <v>412000</v>
      </c>
    </row>
    <row r="83" spans="1:7" s="32" customFormat="1" ht="31.5">
      <c r="A83" s="38" t="s">
        <v>29</v>
      </c>
      <c r="B83" s="55" t="s">
        <v>76</v>
      </c>
      <c r="C83" s="55" t="s">
        <v>82</v>
      </c>
      <c r="D83" s="72" t="s">
        <v>30</v>
      </c>
      <c r="E83" s="73">
        <v>412000</v>
      </c>
      <c r="F83" s="93"/>
      <c r="G83" s="69">
        <f>SUM(E83:F83)</f>
        <v>412000</v>
      </c>
    </row>
    <row r="84" spans="1:7" s="32" customFormat="1" ht="31.5">
      <c r="A84" s="38" t="s">
        <v>83</v>
      </c>
      <c r="B84" s="55" t="s">
        <v>76</v>
      </c>
      <c r="C84" s="55" t="s">
        <v>445</v>
      </c>
      <c r="D84" s="55"/>
      <c r="E84" s="70">
        <f aca="true" t="shared" si="10" ref="E84:G85">E85</f>
        <v>327000</v>
      </c>
      <c r="F84" s="70">
        <f t="shared" si="10"/>
        <v>0</v>
      </c>
      <c r="G84" s="69">
        <f t="shared" si="10"/>
        <v>327000</v>
      </c>
    </row>
    <row r="85" spans="1:7" s="32" customFormat="1" ht="31.5">
      <c r="A85" s="38" t="s">
        <v>27</v>
      </c>
      <c r="B85" s="55" t="s">
        <v>76</v>
      </c>
      <c r="C85" s="55" t="s">
        <v>418</v>
      </c>
      <c r="D85" s="55" t="s">
        <v>28</v>
      </c>
      <c r="E85" s="70">
        <f t="shared" si="10"/>
        <v>327000</v>
      </c>
      <c r="F85" s="70">
        <f t="shared" si="10"/>
        <v>0</v>
      </c>
      <c r="G85" s="69">
        <f t="shared" si="10"/>
        <v>327000</v>
      </c>
    </row>
    <row r="86" spans="1:7" s="32" customFormat="1" ht="31.5">
      <c r="A86" s="38" t="s">
        <v>419</v>
      </c>
      <c r="B86" s="55" t="s">
        <v>76</v>
      </c>
      <c r="C86" s="55" t="s">
        <v>418</v>
      </c>
      <c r="D86" s="55" t="s">
        <v>30</v>
      </c>
      <c r="E86" s="70">
        <v>327000</v>
      </c>
      <c r="F86" s="93"/>
      <c r="G86" s="69">
        <f>SUM(E86:F86)</f>
        <v>327000</v>
      </c>
    </row>
    <row r="87" spans="1:7" s="32" customFormat="1" ht="15.75">
      <c r="A87" s="25" t="s">
        <v>84</v>
      </c>
      <c r="B87" s="26" t="s">
        <v>85</v>
      </c>
      <c r="C87" s="31"/>
      <c r="D87" s="26"/>
      <c r="E87" s="21">
        <f>E109+E88</f>
        <v>15325232.06</v>
      </c>
      <c r="F87" s="21">
        <f>F109+F88</f>
        <v>0</v>
      </c>
      <c r="G87" s="21">
        <f>G109+G88</f>
        <v>15325232.06</v>
      </c>
    </row>
    <row r="88" spans="1:7" s="32" customFormat="1" ht="15.75">
      <c r="A88" s="23" t="s">
        <v>86</v>
      </c>
      <c r="B88" s="24" t="s">
        <v>87</v>
      </c>
      <c r="C88" s="31"/>
      <c r="D88" s="24"/>
      <c r="E88" s="29">
        <f>E89</f>
        <v>15205232.06</v>
      </c>
      <c r="F88" s="29">
        <f>F89</f>
        <v>0</v>
      </c>
      <c r="G88" s="29">
        <f>G89</f>
        <v>15205232.06</v>
      </c>
    </row>
    <row r="89" spans="1:7" s="32" customFormat="1" ht="31.5">
      <c r="A89" s="23" t="s">
        <v>88</v>
      </c>
      <c r="B89" s="24" t="s">
        <v>87</v>
      </c>
      <c r="C89" s="30" t="s">
        <v>89</v>
      </c>
      <c r="D89" s="24"/>
      <c r="E89" s="29">
        <f>E90+E104</f>
        <v>15205232.06</v>
      </c>
      <c r="F89" s="29">
        <f>F90+F104</f>
        <v>0</v>
      </c>
      <c r="G89" s="29">
        <f>G90+G104</f>
        <v>15205232.06</v>
      </c>
    </row>
    <row r="90" spans="1:7" s="32" customFormat="1" ht="31.5">
      <c r="A90" s="28" t="s">
        <v>90</v>
      </c>
      <c r="B90" s="30" t="s">
        <v>87</v>
      </c>
      <c r="C90" s="30" t="s">
        <v>91</v>
      </c>
      <c r="D90" s="24"/>
      <c r="E90" s="29">
        <f>E91+E96+E101</f>
        <v>14805881.06</v>
      </c>
      <c r="F90" s="29">
        <f>F91+F96+F101</f>
        <v>0</v>
      </c>
      <c r="G90" s="29">
        <f>G91+G96+G101</f>
        <v>14805881.06</v>
      </c>
    </row>
    <row r="91" spans="1:7" s="32" customFormat="1" ht="63">
      <c r="A91" s="23" t="s">
        <v>92</v>
      </c>
      <c r="B91" s="24" t="s">
        <v>87</v>
      </c>
      <c r="C91" s="24" t="s">
        <v>93</v>
      </c>
      <c r="D91" s="24"/>
      <c r="E91" s="29">
        <f>E94</f>
        <v>432635.18</v>
      </c>
      <c r="F91" s="29">
        <f>F94</f>
        <v>0</v>
      </c>
      <c r="G91" s="29">
        <f>G94</f>
        <v>432635.18</v>
      </c>
    </row>
    <row r="92" spans="1:7" s="32" customFormat="1" ht="31.5">
      <c r="A92" s="23" t="s">
        <v>94</v>
      </c>
      <c r="B92" s="24" t="s">
        <v>87</v>
      </c>
      <c r="C92" s="24" t="s">
        <v>95</v>
      </c>
      <c r="D92" s="24"/>
      <c r="E92" s="29">
        <f>E93</f>
        <v>432635.18</v>
      </c>
      <c r="F92" s="29">
        <f aca="true" t="shared" si="11" ref="F92:G94">F93</f>
        <v>0</v>
      </c>
      <c r="G92" s="29">
        <f t="shared" si="11"/>
        <v>432635.18</v>
      </c>
    </row>
    <row r="93" spans="1:7" s="32" customFormat="1" ht="29.25" customHeight="1">
      <c r="A93" s="23" t="s">
        <v>96</v>
      </c>
      <c r="B93" s="24" t="s">
        <v>87</v>
      </c>
      <c r="C93" s="24" t="s">
        <v>97</v>
      </c>
      <c r="D93" s="24"/>
      <c r="E93" s="29">
        <f>E94</f>
        <v>432635.18</v>
      </c>
      <c r="F93" s="29">
        <f t="shared" si="11"/>
        <v>0</v>
      </c>
      <c r="G93" s="29">
        <f t="shared" si="11"/>
        <v>432635.18</v>
      </c>
    </row>
    <row r="94" spans="1:7" s="32" customFormat="1" ht="31.5">
      <c r="A94" s="39" t="s">
        <v>27</v>
      </c>
      <c r="B94" s="24" t="s">
        <v>87</v>
      </c>
      <c r="C94" s="24" t="s">
        <v>97</v>
      </c>
      <c r="D94" s="24" t="s">
        <v>28</v>
      </c>
      <c r="E94" s="29">
        <f>E95</f>
        <v>432635.18</v>
      </c>
      <c r="F94" s="29">
        <f t="shared" si="11"/>
        <v>0</v>
      </c>
      <c r="G94" s="29">
        <f t="shared" si="11"/>
        <v>432635.18</v>
      </c>
    </row>
    <row r="95" spans="1:7" s="32" customFormat="1" ht="31.5">
      <c r="A95" s="39" t="s">
        <v>29</v>
      </c>
      <c r="B95" s="24" t="s">
        <v>87</v>
      </c>
      <c r="C95" s="24" t="s">
        <v>97</v>
      </c>
      <c r="D95" s="24" t="s">
        <v>30</v>
      </c>
      <c r="E95" s="29">
        <v>432635.18</v>
      </c>
      <c r="F95" s="29"/>
      <c r="G95" s="29">
        <f>SUM(E95:F95)</f>
        <v>432635.18</v>
      </c>
    </row>
    <row r="96" spans="1:7" s="32" customFormat="1" ht="47.25">
      <c r="A96" s="28" t="s">
        <v>98</v>
      </c>
      <c r="B96" s="30" t="s">
        <v>87</v>
      </c>
      <c r="C96" s="24" t="s">
        <v>93</v>
      </c>
      <c r="D96" s="30"/>
      <c r="E96" s="29">
        <f>E97</f>
        <v>4351880</v>
      </c>
      <c r="F96" s="29">
        <f aca="true" t="shared" si="12" ref="F96:G99">F97</f>
        <v>0</v>
      </c>
      <c r="G96" s="29">
        <f t="shared" si="12"/>
        <v>4351880</v>
      </c>
    </row>
    <row r="97" spans="1:7" s="32" customFormat="1" ht="31.5">
      <c r="A97" s="23" t="s">
        <v>99</v>
      </c>
      <c r="B97" s="30" t="s">
        <v>87</v>
      </c>
      <c r="C97" s="24" t="s">
        <v>95</v>
      </c>
      <c r="D97" s="30"/>
      <c r="E97" s="29">
        <f>E98</f>
        <v>4351880</v>
      </c>
      <c r="F97" s="29">
        <f t="shared" si="12"/>
        <v>0</v>
      </c>
      <c r="G97" s="29">
        <f t="shared" si="12"/>
        <v>4351880</v>
      </c>
    </row>
    <row r="98" spans="1:7" s="32" customFormat="1" ht="31.5">
      <c r="A98" s="35" t="s">
        <v>100</v>
      </c>
      <c r="B98" s="30" t="s">
        <v>87</v>
      </c>
      <c r="C98" s="24" t="s">
        <v>101</v>
      </c>
      <c r="D98" s="30"/>
      <c r="E98" s="29">
        <f>E99</f>
        <v>4351880</v>
      </c>
      <c r="F98" s="29">
        <f t="shared" si="12"/>
        <v>0</v>
      </c>
      <c r="G98" s="29">
        <f t="shared" si="12"/>
        <v>4351880</v>
      </c>
    </row>
    <row r="99" spans="1:7" s="32" customFormat="1" ht="31.5">
      <c r="A99" s="33" t="s">
        <v>27</v>
      </c>
      <c r="B99" s="30" t="s">
        <v>87</v>
      </c>
      <c r="C99" s="24" t="s">
        <v>101</v>
      </c>
      <c r="D99" s="30" t="s">
        <v>28</v>
      </c>
      <c r="E99" s="29">
        <f>E100</f>
        <v>4351880</v>
      </c>
      <c r="F99" s="29">
        <f t="shared" si="12"/>
        <v>0</v>
      </c>
      <c r="G99" s="29">
        <f t="shared" si="12"/>
        <v>4351880</v>
      </c>
    </row>
    <row r="100" spans="1:7" s="32" customFormat="1" ht="31.5">
      <c r="A100" s="33" t="s">
        <v>29</v>
      </c>
      <c r="B100" s="30" t="s">
        <v>87</v>
      </c>
      <c r="C100" s="24" t="s">
        <v>101</v>
      </c>
      <c r="D100" s="30" t="s">
        <v>30</v>
      </c>
      <c r="E100" s="29">
        <v>4351880</v>
      </c>
      <c r="F100" s="29"/>
      <c r="G100" s="29">
        <f>SUM(E100:F100)</f>
        <v>4351880</v>
      </c>
    </row>
    <row r="101" spans="1:7" s="32" customFormat="1" ht="47.25">
      <c r="A101" s="33" t="s">
        <v>509</v>
      </c>
      <c r="B101" s="30" t="s">
        <v>87</v>
      </c>
      <c r="C101" s="24" t="s">
        <v>510</v>
      </c>
      <c r="D101" s="30"/>
      <c r="E101" s="29">
        <f aca="true" t="shared" si="13" ref="E101:G102">E102</f>
        <v>10021365.88</v>
      </c>
      <c r="F101" s="29">
        <f t="shared" si="13"/>
        <v>0</v>
      </c>
      <c r="G101" s="29">
        <f t="shared" si="13"/>
        <v>10021365.88</v>
      </c>
    </row>
    <row r="102" spans="1:7" s="32" customFormat="1" ht="31.5">
      <c r="A102" s="33" t="s">
        <v>27</v>
      </c>
      <c r="B102" s="30" t="s">
        <v>87</v>
      </c>
      <c r="C102" s="24" t="s">
        <v>510</v>
      </c>
      <c r="D102" s="30" t="s">
        <v>28</v>
      </c>
      <c r="E102" s="29">
        <f t="shared" si="13"/>
        <v>10021365.88</v>
      </c>
      <c r="F102" s="29">
        <f t="shared" si="13"/>
        <v>0</v>
      </c>
      <c r="G102" s="29">
        <f t="shared" si="13"/>
        <v>10021365.88</v>
      </c>
    </row>
    <row r="103" spans="1:7" s="32" customFormat="1" ht="31.5">
      <c r="A103" s="33" t="s">
        <v>29</v>
      </c>
      <c r="B103" s="30" t="s">
        <v>87</v>
      </c>
      <c r="C103" s="24" t="s">
        <v>510</v>
      </c>
      <c r="D103" s="30" t="s">
        <v>30</v>
      </c>
      <c r="E103" s="29">
        <v>10021365.88</v>
      </c>
      <c r="F103" s="29"/>
      <c r="G103" s="29">
        <f>E103+F103</f>
        <v>10021365.88</v>
      </c>
    </row>
    <row r="104" spans="1:7" s="32" customFormat="1" ht="31.5">
      <c r="A104" s="23" t="s">
        <v>102</v>
      </c>
      <c r="B104" s="30" t="s">
        <v>87</v>
      </c>
      <c r="C104" s="30" t="s">
        <v>103</v>
      </c>
      <c r="D104" s="24"/>
      <c r="E104" s="29">
        <f>E105</f>
        <v>399351</v>
      </c>
      <c r="F104" s="29">
        <f aca="true" t="shared" si="14" ref="F104:G107">F105</f>
        <v>0</v>
      </c>
      <c r="G104" s="29">
        <f t="shared" si="14"/>
        <v>399351</v>
      </c>
    </row>
    <row r="105" spans="1:7" s="32" customFormat="1" ht="31.5">
      <c r="A105" s="23" t="s">
        <v>104</v>
      </c>
      <c r="B105" s="30" t="s">
        <v>87</v>
      </c>
      <c r="C105" s="30" t="s">
        <v>105</v>
      </c>
      <c r="D105" s="24"/>
      <c r="E105" s="29">
        <f>E106</f>
        <v>399351</v>
      </c>
      <c r="F105" s="29">
        <f t="shared" si="14"/>
        <v>0</v>
      </c>
      <c r="G105" s="29">
        <f t="shared" si="14"/>
        <v>399351</v>
      </c>
    </row>
    <row r="106" spans="1:7" s="32" customFormat="1" ht="47.25">
      <c r="A106" s="23" t="s">
        <v>106</v>
      </c>
      <c r="B106" s="30" t="s">
        <v>87</v>
      </c>
      <c r="C106" s="30" t="s">
        <v>107</v>
      </c>
      <c r="D106" s="24"/>
      <c r="E106" s="29">
        <f>E107</f>
        <v>399351</v>
      </c>
      <c r="F106" s="29">
        <f t="shared" si="14"/>
        <v>0</v>
      </c>
      <c r="G106" s="29">
        <f t="shared" si="14"/>
        <v>399351</v>
      </c>
    </row>
    <row r="107" spans="1:7" s="32" customFormat="1" ht="31.5">
      <c r="A107" s="33" t="s">
        <v>27</v>
      </c>
      <c r="B107" s="30" t="s">
        <v>87</v>
      </c>
      <c r="C107" s="30" t="s">
        <v>107</v>
      </c>
      <c r="D107" s="24" t="s">
        <v>28</v>
      </c>
      <c r="E107" s="29">
        <f>E108</f>
        <v>399351</v>
      </c>
      <c r="F107" s="29">
        <f t="shared" si="14"/>
        <v>0</v>
      </c>
      <c r="G107" s="29">
        <f t="shared" si="14"/>
        <v>399351</v>
      </c>
    </row>
    <row r="108" spans="1:7" s="32" customFormat="1" ht="31.5">
      <c r="A108" s="33" t="s">
        <v>29</v>
      </c>
      <c r="B108" s="30" t="s">
        <v>87</v>
      </c>
      <c r="C108" s="30" t="s">
        <v>107</v>
      </c>
      <c r="D108" s="24" t="s">
        <v>30</v>
      </c>
      <c r="E108" s="29">
        <v>399351</v>
      </c>
      <c r="F108" s="29"/>
      <c r="G108" s="29">
        <f>SUM(E108:F108)</f>
        <v>399351</v>
      </c>
    </row>
    <row r="109" spans="1:7" s="32" customFormat="1" ht="15.75">
      <c r="A109" s="23" t="s">
        <v>108</v>
      </c>
      <c r="B109" s="24" t="s">
        <v>109</v>
      </c>
      <c r="C109" s="24"/>
      <c r="D109" s="24"/>
      <c r="E109" s="29">
        <f>E110+E116</f>
        <v>120000</v>
      </c>
      <c r="F109" s="29">
        <f>F110+F116</f>
        <v>0</v>
      </c>
      <c r="G109" s="29">
        <f>G110+G116</f>
        <v>120000</v>
      </c>
    </row>
    <row r="110" spans="1:7" s="32" customFormat="1" ht="31.5">
      <c r="A110" s="28" t="s">
        <v>110</v>
      </c>
      <c r="B110" s="30" t="s">
        <v>109</v>
      </c>
      <c r="C110" s="30" t="s">
        <v>111</v>
      </c>
      <c r="D110" s="30"/>
      <c r="E110" s="29">
        <f>E111</f>
        <v>100000</v>
      </c>
      <c r="F110" s="29">
        <f aca="true" t="shared" si="15" ref="F110:G114">F111</f>
        <v>0</v>
      </c>
      <c r="G110" s="29">
        <f t="shared" si="15"/>
        <v>100000</v>
      </c>
    </row>
    <row r="111" spans="1:7" s="32" customFormat="1" ht="31.5">
      <c r="A111" s="28" t="s">
        <v>112</v>
      </c>
      <c r="B111" s="30" t="s">
        <v>109</v>
      </c>
      <c r="C111" s="30" t="s">
        <v>113</v>
      </c>
      <c r="D111" s="30"/>
      <c r="E111" s="29">
        <f>E112</f>
        <v>100000</v>
      </c>
      <c r="F111" s="29">
        <f t="shared" si="15"/>
        <v>0</v>
      </c>
      <c r="G111" s="29">
        <f t="shared" si="15"/>
        <v>100000</v>
      </c>
    </row>
    <row r="112" spans="1:7" s="32" customFormat="1" ht="47.25">
      <c r="A112" s="28" t="s">
        <v>114</v>
      </c>
      <c r="B112" s="30" t="s">
        <v>109</v>
      </c>
      <c r="C112" s="30" t="s">
        <v>115</v>
      </c>
      <c r="D112" s="30"/>
      <c r="E112" s="29">
        <f>E113</f>
        <v>100000</v>
      </c>
      <c r="F112" s="29">
        <f t="shared" si="15"/>
        <v>0</v>
      </c>
      <c r="G112" s="29">
        <f t="shared" si="15"/>
        <v>100000</v>
      </c>
    </row>
    <row r="113" spans="1:7" s="32" customFormat="1" ht="31.5">
      <c r="A113" s="35" t="s">
        <v>116</v>
      </c>
      <c r="B113" s="30" t="s">
        <v>109</v>
      </c>
      <c r="C113" s="30" t="s">
        <v>117</v>
      </c>
      <c r="D113" s="30"/>
      <c r="E113" s="29">
        <f>E114</f>
        <v>100000</v>
      </c>
      <c r="F113" s="29">
        <f t="shared" si="15"/>
        <v>0</v>
      </c>
      <c r="G113" s="29">
        <f t="shared" si="15"/>
        <v>100000</v>
      </c>
    </row>
    <row r="114" spans="1:7" s="32" customFormat="1" ht="31.5">
      <c r="A114" s="33" t="s">
        <v>27</v>
      </c>
      <c r="B114" s="30" t="s">
        <v>109</v>
      </c>
      <c r="C114" s="30" t="s">
        <v>117</v>
      </c>
      <c r="D114" s="30" t="s">
        <v>28</v>
      </c>
      <c r="E114" s="29">
        <f>E115</f>
        <v>100000</v>
      </c>
      <c r="F114" s="29">
        <f t="shared" si="15"/>
        <v>0</v>
      </c>
      <c r="G114" s="29">
        <f t="shared" si="15"/>
        <v>100000</v>
      </c>
    </row>
    <row r="115" spans="1:7" s="32" customFormat="1" ht="31.5">
      <c r="A115" s="33" t="s">
        <v>29</v>
      </c>
      <c r="B115" s="30" t="s">
        <v>109</v>
      </c>
      <c r="C115" s="30" t="s">
        <v>117</v>
      </c>
      <c r="D115" s="30" t="s">
        <v>30</v>
      </c>
      <c r="E115" s="29">
        <v>100000</v>
      </c>
      <c r="F115" s="93"/>
      <c r="G115" s="29">
        <f>SUM(E115:F115)</f>
        <v>100000</v>
      </c>
    </row>
    <row r="116" spans="1:7" s="32" customFormat="1" ht="26.25">
      <c r="A116" s="84" t="s">
        <v>374</v>
      </c>
      <c r="B116" s="30" t="s">
        <v>109</v>
      </c>
      <c r="C116" s="55" t="s">
        <v>446</v>
      </c>
      <c r="D116" s="55"/>
      <c r="E116" s="29">
        <f>E117</f>
        <v>20000</v>
      </c>
      <c r="F116" s="29">
        <f aca="true" t="shared" si="16" ref="F116:G120">F117</f>
        <v>0</v>
      </c>
      <c r="G116" s="29">
        <f t="shared" si="16"/>
        <v>20000</v>
      </c>
    </row>
    <row r="117" spans="1:7" s="32" customFormat="1" ht="14.25" customHeight="1">
      <c r="A117" s="84" t="s">
        <v>376</v>
      </c>
      <c r="B117" s="30" t="s">
        <v>109</v>
      </c>
      <c r="C117" s="55" t="s">
        <v>447</v>
      </c>
      <c r="D117" s="55"/>
      <c r="E117" s="29">
        <f>E118</f>
        <v>20000</v>
      </c>
      <c r="F117" s="29">
        <f t="shared" si="16"/>
        <v>0</v>
      </c>
      <c r="G117" s="29">
        <f t="shared" si="16"/>
        <v>20000</v>
      </c>
    </row>
    <row r="118" spans="1:7" s="32" customFormat="1" ht="26.25">
      <c r="A118" s="84" t="s">
        <v>378</v>
      </c>
      <c r="B118" s="30" t="s">
        <v>109</v>
      </c>
      <c r="C118" s="55" t="s">
        <v>448</v>
      </c>
      <c r="D118" s="55"/>
      <c r="E118" s="29">
        <f>E119</f>
        <v>20000</v>
      </c>
      <c r="F118" s="29">
        <f t="shared" si="16"/>
        <v>0</v>
      </c>
      <c r="G118" s="29">
        <f t="shared" si="16"/>
        <v>20000</v>
      </c>
    </row>
    <row r="119" spans="1:7" s="32" customFormat="1" ht="26.25">
      <c r="A119" s="84" t="s">
        <v>380</v>
      </c>
      <c r="B119" s="30" t="s">
        <v>109</v>
      </c>
      <c r="C119" s="55" t="s">
        <v>449</v>
      </c>
      <c r="D119" s="55"/>
      <c r="E119" s="29">
        <f>E120</f>
        <v>20000</v>
      </c>
      <c r="F119" s="29">
        <f t="shared" si="16"/>
        <v>0</v>
      </c>
      <c r="G119" s="29">
        <f t="shared" si="16"/>
        <v>20000</v>
      </c>
    </row>
    <row r="120" spans="1:7" s="32" customFormat="1" ht="39">
      <c r="A120" s="84" t="s">
        <v>382</v>
      </c>
      <c r="B120" s="30" t="s">
        <v>109</v>
      </c>
      <c r="C120" s="55" t="s">
        <v>449</v>
      </c>
      <c r="D120" s="55" t="s">
        <v>35</v>
      </c>
      <c r="E120" s="29">
        <f>E121</f>
        <v>20000</v>
      </c>
      <c r="F120" s="29">
        <f t="shared" si="16"/>
        <v>0</v>
      </c>
      <c r="G120" s="29">
        <f t="shared" si="16"/>
        <v>20000</v>
      </c>
    </row>
    <row r="121" spans="1:7" s="32" customFormat="1" ht="39">
      <c r="A121" s="84" t="s">
        <v>382</v>
      </c>
      <c r="B121" s="30" t="s">
        <v>109</v>
      </c>
      <c r="C121" s="55" t="s">
        <v>449</v>
      </c>
      <c r="D121" s="55" t="s">
        <v>383</v>
      </c>
      <c r="E121" s="29">
        <v>20000</v>
      </c>
      <c r="F121" s="93"/>
      <c r="G121" s="29">
        <f>SUM(E121:F121)</f>
        <v>20000</v>
      </c>
    </row>
    <row r="122" spans="1:7" s="32" customFormat="1" ht="15.75">
      <c r="A122" s="25" t="s">
        <v>118</v>
      </c>
      <c r="B122" s="26" t="s">
        <v>119</v>
      </c>
      <c r="C122" s="24"/>
      <c r="D122" s="26"/>
      <c r="E122" s="68">
        <f>E123+E130+E139</f>
        <v>22217141.35</v>
      </c>
      <c r="F122" s="21">
        <f>F123+F130+F139</f>
        <v>-332972.24</v>
      </c>
      <c r="G122" s="21">
        <f>G123+G130+G139</f>
        <v>21884169.11</v>
      </c>
    </row>
    <row r="123" spans="1:7" s="32" customFormat="1" ht="15.75">
      <c r="A123" s="23" t="s">
        <v>120</v>
      </c>
      <c r="B123" s="24" t="s">
        <v>121</v>
      </c>
      <c r="C123" s="24"/>
      <c r="D123" s="24"/>
      <c r="E123" s="29">
        <f aca="true" t="shared" si="17" ref="E123:G124">E124</f>
        <v>384000</v>
      </c>
      <c r="F123" s="29">
        <f t="shared" si="17"/>
        <v>0</v>
      </c>
      <c r="G123" s="29">
        <f t="shared" si="17"/>
        <v>384000</v>
      </c>
    </row>
    <row r="124" spans="1:7" s="32" customFormat="1" ht="47.25">
      <c r="A124" s="23" t="s">
        <v>122</v>
      </c>
      <c r="B124" s="24" t="s">
        <v>121</v>
      </c>
      <c r="C124" s="24" t="s">
        <v>123</v>
      </c>
      <c r="D124" s="24"/>
      <c r="E124" s="29">
        <f t="shared" si="17"/>
        <v>384000</v>
      </c>
      <c r="F124" s="29">
        <f t="shared" si="17"/>
        <v>0</v>
      </c>
      <c r="G124" s="29">
        <f t="shared" si="17"/>
        <v>384000</v>
      </c>
    </row>
    <row r="125" spans="1:7" s="32" customFormat="1" ht="31.5">
      <c r="A125" s="23" t="s">
        <v>124</v>
      </c>
      <c r="B125" s="24" t="s">
        <v>121</v>
      </c>
      <c r="C125" s="24" t="s">
        <v>125</v>
      </c>
      <c r="D125" s="24"/>
      <c r="E125" s="29">
        <f>E127</f>
        <v>384000</v>
      </c>
      <c r="F125" s="29">
        <f>F127</f>
        <v>0</v>
      </c>
      <c r="G125" s="29">
        <f>G127</f>
        <v>384000</v>
      </c>
    </row>
    <row r="126" spans="1:7" s="32" customFormat="1" ht="31.5">
      <c r="A126" s="23" t="s">
        <v>126</v>
      </c>
      <c r="B126" s="24" t="s">
        <v>121</v>
      </c>
      <c r="C126" s="24" t="s">
        <v>127</v>
      </c>
      <c r="D126" s="24"/>
      <c r="E126" s="29">
        <f>E127</f>
        <v>384000</v>
      </c>
      <c r="F126" s="29">
        <f aca="true" t="shared" si="18" ref="F126:G128">F127</f>
        <v>0</v>
      </c>
      <c r="G126" s="29">
        <f t="shared" si="18"/>
        <v>384000</v>
      </c>
    </row>
    <row r="127" spans="1:7" s="32" customFormat="1" ht="31.5">
      <c r="A127" s="23" t="s">
        <v>128</v>
      </c>
      <c r="B127" s="24" t="s">
        <v>121</v>
      </c>
      <c r="C127" s="24" t="s">
        <v>129</v>
      </c>
      <c r="D127" s="24"/>
      <c r="E127" s="29">
        <f>E128</f>
        <v>384000</v>
      </c>
      <c r="F127" s="29">
        <f t="shared" si="18"/>
        <v>0</v>
      </c>
      <c r="G127" s="29">
        <f t="shared" si="18"/>
        <v>384000</v>
      </c>
    </row>
    <row r="128" spans="1:7" s="32" customFormat="1" ht="31.5">
      <c r="A128" s="33" t="s">
        <v>27</v>
      </c>
      <c r="B128" s="24" t="s">
        <v>121</v>
      </c>
      <c r="C128" s="24" t="s">
        <v>129</v>
      </c>
      <c r="D128" s="24" t="s">
        <v>28</v>
      </c>
      <c r="E128" s="29">
        <f>E129</f>
        <v>384000</v>
      </c>
      <c r="F128" s="29">
        <f t="shared" si="18"/>
        <v>0</v>
      </c>
      <c r="G128" s="29">
        <f t="shared" si="18"/>
        <v>384000</v>
      </c>
    </row>
    <row r="129" spans="1:7" s="32" customFormat="1" ht="31.5">
      <c r="A129" s="33" t="s">
        <v>29</v>
      </c>
      <c r="B129" s="24" t="s">
        <v>121</v>
      </c>
      <c r="C129" s="24" t="s">
        <v>129</v>
      </c>
      <c r="D129" s="24" t="s">
        <v>30</v>
      </c>
      <c r="E129" s="29">
        <v>384000</v>
      </c>
      <c r="F129" s="93"/>
      <c r="G129" s="29">
        <f>SUM(E129:F129)</f>
        <v>384000</v>
      </c>
    </row>
    <row r="130" spans="1:7" s="32" customFormat="1" ht="15.75">
      <c r="A130" s="23" t="s">
        <v>130</v>
      </c>
      <c r="B130" s="24" t="s">
        <v>131</v>
      </c>
      <c r="C130" s="24"/>
      <c r="D130" s="24"/>
      <c r="E130" s="29">
        <f>E131</f>
        <v>3799741.28</v>
      </c>
      <c r="F130" s="29">
        <f aca="true" t="shared" si="19" ref="F130:G134">F131</f>
        <v>0</v>
      </c>
      <c r="G130" s="29">
        <f t="shared" si="19"/>
        <v>3799741.28</v>
      </c>
    </row>
    <row r="131" spans="1:7" s="27" customFormat="1" ht="47.25">
      <c r="A131" s="23" t="s">
        <v>133</v>
      </c>
      <c r="B131" s="24" t="s">
        <v>131</v>
      </c>
      <c r="C131" s="24" t="s">
        <v>134</v>
      </c>
      <c r="D131" s="24"/>
      <c r="E131" s="29">
        <f>E132</f>
        <v>3799741.28</v>
      </c>
      <c r="F131" s="29">
        <f t="shared" si="19"/>
        <v>0</v>
      </c>
      <c r="G131" s="29">
        <f t="shared" si="19"/>
        <v>3799741.28</v>
      </c>
    </row>
    <row r="132" spans="1:7" s="27" customFormat="1" ht="31.5">
      <c r="A132" s="23" t="s">
        <v>135</v>
      </c>
      <c r="B132" s="24" t="s">
        <v>131</v>
      </c>
      <c r="C132" s="24" t="s">
        <v>136</v>
      </c>
      <c r="D132" s="24"/>
      <c r="E132" s="29">
        <f>E133+E136</f>
        <v>3799741.28</v>
      </c>
      <c r="F132" s="29">
        <f>F133+F136</f>
        <v>0</v>
      </c>
      <c r="G132" s="29">
        <f>G133+G136</f>
        <v>3799741.28</v>
      </c>
    </row>
    <row r="133" spans="1:7" s="27" customFormat="1" ht="47.25">
      <c r="A133" s="23" t="s">
        <v>132</v>
      </c>
      <c r="B133" s="24" t="s">
        <v>131</v>
      </c>
      <c r="C133" s="24" t="s">
        <v>137</v>
      </c>
      <c r="D133" s="24"/>
      <c r="E133" s="29">
        <f>E134</f>
        <v>80000</v>
      </c>
      <c r="F133" s="29">
        <f t="shared" si="19"/>
        <v>0</v>
      </c>
      <c r="G133" s="29">
        <f t="shared" si="19"/>
        <v>80000</v>
      </c>
    </row>
    <row r="134" spans="1:7" s="27" customFormat="1" ht="31.5">
      <c r="A134" s="33" t="s">
        <v>27</v>
      </c>
      <c r="B134" s="24" t="s">
        <v>131</v>
      </c>
      <c r="C134" s="24" t="s">
        <v>137</v>
      </c>
      <c r="D134" s="24" t="s">
        <v>28</v>
      </c>
      <c r="E134" s="29">
        <f>E135</f>
        <v>80000</v>
      </c>
      <c r="F134" s="29">
        <f t="shared" si="19"/>
        <v>0</v>
      </c>
      <c r="G134" s="29">
        <f t="shared" si="19"/>
        <v>80000</v>
      </c>
    </row>
    <row r="135" spans="1:7" s="27" customFormat="1" ht="31.5">
      <c r="A135" s="33" t="s">
        <v>29</v>
      </c>
      <c r="B135" s="24" t="s">
        <v>131</v>
      </c>
      <c r="C135" s="24" t="s">
        <v>137</v>
      </c>
      <c r="D135" s="24" t="s">
        <v>30</v>
      </c>
      <c r="E135" s="29">
        <v>80000</v>
      </c>
      <c r="F135" s="92"/>
      <c r="G135" s="29">
        <f>SUM(E135:F135)</f>
        <v>80000</v>
      </c>
    </row>
    <row r="136" spans="1:7" s="27" customFormat="1" ht="94.5">
      <c r="A136" s="33" t="s">
        <v>437</v>
      </c>
      <c r="B136" s="24" t="s">
        <v>393</v>
      </c>
      <c r="C136" s="24" t="s">
        <v>436</v>
      </c>
      <c r="D136" s="24"/>
      <c r="E136" s="29">
        <f aca="true" t="shared" si="20" ref="E136:G137">E137</f>
        <v>3719741.28</v>
      </c>
      <c r="F136" s="29">
        <f t="shared" si="20"/>
        <v>0</v>
      </c>
      <c r="G136" s="29">
        <f t="shared" si="20"/>
        <v>3719741.28</v>
      </c>
    </row>
    <row r="137" spans="1:7" s="27" customFormat="1" ht="31.5">
      <c r="A137" s="33" t="s">
        <v>27</v>
      </c>
      <c r="B137" s="24" t="s">
        <v>131</v>
      </c>
      <c r="C137" s="24" t="s">
        <v>436</v>
      </c>
      <c r="D137" s="24" t="s">
        <v>28</v>
      </c>
      <c r="E137" s="29">
        <f t="shared" si="20"/>
        <v>3719741.28</v>
      </c>
      <c r="F137" s="29">
        <f t="shared" si="20"/>
        <v>0</v>
      </c>
      <c r="G137" s="29">
        <f t="shared" si="20"/>
        <v>3719741.28</v>
      </c>
    </row>
    <row r="138" spans="1:7" s="27" customFormat="1" ht="31.5">
      <c r="A138" s="33" t="s">
        <v>29</v>
      </c>
      <c r="B138" s="24" t="s">
        <v>131</v>
      </c>
      <c r="C138" s="24" t="s">
        <v>436</v>
      </c>
      <c r="D138" s="24" t="s">
        <v>30</v>
      </c>
      <c r="E138" s="29">
        <v>3719741.28</v>
      </c>
      <c r="F138" s="29"/>
      <c r="G138" s="29">
        <f>E138+F138</f>
        <v>3719741.28</v>
      </c>
    </row>
    <row r="139" spans="1:7" s="27" customFormat="1" ht="15.75">
      <c r="A139" s="23" t="s">
        <v>138</v>
      </c>
      <c r="B139" s="24" t="s">
        <v>140</v>
      </c>
      <c r="C139" s="31"/>
      <c r="D139" s="24"/>
      <c r="E139" s="29">
        <f>E145+E151+E140+E148</f>
        <v>18033400.07</v>
      </c>
      <c r="F139" s="29">
        <f>F145+F151+F140+F148</f>
        <v>-332972.24</v>
      </c>
      <c r="G139" s="29">
        <f>G145+G151+G140+G148</f>
        <v>17700427.83</v>
      </c>
    </row>
    <row r="140" spans="1:7" s="27" customFormat="1" ht="47.25">
      <c r="A140" s="38" t="s">
        <v>133</v>
      </c>
      <c r="B140" s="55" t="s">
        <v>140</v>
      </c>
      <c r="C140" s="55" t="s">
        <v>134</v>
      </c>
      <c r="D140" s="55"/>
      <c r="E140" s="36">
        <f>E141</f>
        <v>1100049.26</v>
      </c>
      <c r="F140" s="36">
        <f aca="true" t="shared" si="21" ref="F140:G143">F141</f>
        <v>0</v>
      </c>
      <c r="G140" s="29">
        <f t="shared" si="21"/>
        <v>1100049.26</v>
      </c>
    </row>
    <row r="141" spans="1:7" s="27" customFormat="1" ht="31.5">
      <c r="A141" s="38" t="s">
        <v>135</v>
      </c>
      <c r="B141" s="55" t="s">
        <v>140</v>
      </c>
      <c r="C141" s="55" t="s">
        <v>136</v>
      </c>
      <c r="D141" s="55"/>
      <c r="E141" s="36">
        <f>E142</f>
        <v>1100049.26</v>
      </c>
      <c r="F141" s="36">
        <f t="shared" si="21"/>
        <v>0</v>
      </c>
      <c r="G141" s="29">
        <f t="shared" si="21"/>
        <v>1100049.26</v>
      </c>
    </row>
    <row r="142" spans="1:7" s="27" customFormat="1" ht="47.25">
      <c r="A142" s="38" t="s">
        <v>132</v>
      </c>
      <c r="B142" s="55" t="s">
        <v>140</v>
      </c>
      <c r="C142" s="55" t="s">
        <v>137</v>
      </c>
      <c r="D142" s="55"/>
      <c r="E142" s="36">
        <f>E143</f>
        <v>1100049.26</v>
      </c>
      <c r="F142" s="36">
        <f t="shared" si="21"/>
        <v>0</v>
      </c>
      <c r="G142" s="29">
        <f t="shared" si="21"/>
        <v>1100049.26</v>
      </c>
    </row>
    <row r="143" spans="1:7" s="27" customFormat="1" ht="31.5">
      <c r="A143" s="76" t="s">
        <v>27</v>
      </c>
      <c r="B143" s="55" t="s">
        <v>140</v>
      </c>
      <c r="C143" s="55" t="s">
        <v>137</v>
      </c>
      <c r="D143" s="55" t="s">
        <v>28</v>
      </c>
      <c r="E143" s="36">
        <f>E144</f>
        <v>1100049.26</v>
      </c>
      <c r="F143" s="36">
        <f t="shared" si="21"/>
        <v>0</v>
      </c>
      <c r="G143" s="29">
        <f t="shared" si="21"/>
        <v>1100049.26</v>
      </c>
    </row>
    <row r="144" spans="1:7" s="27" customFormat="1" ht="31.5">
      <c r="A144" s="76" t="s">
        <v>29</v>
      </c>
      <c r="B144" s="55" t="s">
        <v>140</v>
      </c>
      <c r="C144" s="55" t="s">
        <v>137</v>
      </c>
      <c r="D144" s="55" t="s">
        <v>30</v>
      </c>
      <c r="E144" s="36">
        <v>1100049.26</v>
      </c>
      <c r="F144" s="36"/>
      <c r="G144" s="29">
        <f>SUM(E144:F144)</f>
        <v>1100049.26</v>
      </c>
    </row>
    <row r="145" spans="1:7" s="27" customFormat="1" ht="31.5">
      <c r="A145" s="28" t="s">
        <v>242</v>
      </c>
      <c r="B145" s="30" t="s">
        <v>140</v>
      </c>
      <c r="C145" s="30" t="s">
        <v>243</v>
      </c>
      <c r="D145" s="30"/>
      <c r="E145" s="46">
        <f aca="true" t="shared" si="22" ref="E145:G146">E146</f>
        <v>7152447.93</v>
      </c>
      <c r="F145" s="46">
        <f t="shared" si="22"/>
        <v>0</v>
      </c>
      <c r="G145" s="29">
        <f t="shared" si="22"/>
        <v>7152447.93</v>
      </c>
    </row>
    <row r="146" spans="1:7" s="27" customFormat="1" ht="31.5">
      <c r="A146" s="33" t="s">
        <v>27</v>
      </c>
      <c r="B146" s="30" t="s">
        <v>140</v>
      </c>
      <c r="C146" s="30" t="s">
        <v>243</v>
      </c>
      <c r="D146" s="30" t="s">
        <v>28</v>
      </c>
      <c r="E146" s="46">
        <f t="shared" si="22"/>
        <v>7152447.93</v>
      </c>
      <c r="F146" s="46">
        <f t="shared" si="22"/>
        <v>0</v>
      </c>
      <c r="G146" s="29">
        <f t="shared" si="22"/>
        <v>7152447.93</v>
      </c>
    </row>
    <row r="147" spans="1:7" s="27" customFormat="1" ht="31.5">
      <c r="A147" s="33" t="s">
        <v>29</v>
      </c>
      <c r="B147" s="30" t="s">
        <v>140</v>
      </c>
      <c r="C147" s="30" t="s">
        <v>243</v>
      </c>
      <c r="D147" s="30" t="s">
        <v>30</v>
      </c>
      <c r="E147" s="46">
        <v>7152447.93</v>
      </c>
      <c r="F147" s="92"/>
      <c r="G147" s="29">
        <f>SUM(E147:F147)</f>
        <v>7152447.93</v>
      </c>
    </row>
    <row r="148" spans="1:7" s="27" customFormat="1" ht="47.25">
      <c r="A148" s="76" t="s">
        <v>389</v>
      </c>
      <c r="B148" s="55" t="s">
        <v>140</v>
      </c>
      <c r="C148" s="55" t="s">
        <v>244</v>
      </c>
      <c r="D148" s="55"/>
      <c r="E148" s="36">
        <f aca="true" t="shared" si="23" ref="E148:G149">E149</f>
        <v>1167790.42</v>
      </c>
      <c r="F148" s="36">
        <f t="shared" si="23"/>
        <v>0</v>
      </c>
      <c r="G148" s="29">
        <f t="shared" si="23"/>
        <v>1167790.42</v>
      </c>
    </row>
    <row r="149" spans="1:7" s="27" customFormat="1" ht="31.5">
      <c r="A149" s="76" t="s">
        <v>27</v>
      </c>
      <c r="B149" s="55" t="s">
        <v>140</v>
      </c>
      <c r="C149" s="55" t="s">
        <v>244</v>
      </c>
      <c r="D149" s="55" t="s">
        <v>28</v>
      </c>
      <c r="E149" s="36">
        <f t="shared" si="23"/>
        <v>1167790.42</v>
      </c>
      <c r="F149" s="36">
        <f t="shared" si="23"/>
        <v>0</v>
      </c>
      <c r="G149" s="29">
        <f t="shared" si="23"/>
        <v>1167790.42</v>
      </c>
    </row>
    <row r="150" spans="1:7" s="27" customFormat="1" ht="31.5">
      <c r="A150" s="76" t="s">
        <v>29</v>
      </c>
      <c r="B150" s="55" t="s">
        <v>140</v>
      </c>
      <c r="C150" s="55" t="s">
        <v>244</v>
      </c>
      <c r="D150" s="55" t="s">
        <v>30</v>
      </c>
      <c r="E150" s="36">
        <v>1167790.42</v>
      </c>
      <c r="F150" s="92"/>
      <c r="G150" s="29">
        <f>SUM(E150:F150)</f>
        <v>1167790.42</v>
      </c>
    </row>
    <row r="151" spans="1:7" s="27" customFormat="1" ht="31.5">
      <c r="A151" s="28" t="s">
        <v>141</v>
      </c>
      <c r="B151" s="24" t="s">
        <v>140</v>
      </c>
      <c r="C151" s="24" t="s">
        <v>142</v>
      </c>
      <c r="D151" s="26"/>
      <c r="E151" s="29">
        <f>E152</f>
        <v>8613112.459999999</v>
      </c>
      <c r="F151" s="29">
        <f aca="true" t="shared" si="24" ref="F151:G154">F152</f>
        <v>-332972.24</v>
      </c>
      <c r="G151" s="29">
        <f t="shared" si="24"/>
        <v>8280140.219999999</v>
      </c>
    </row>
    <row r="152" spans="1:7" s="27" customFormat="1" ht="31.5">
      <c r="A152" s="28" t="s">
        <v>450</v>
      </c>
      <c r="B152" s="24" t="s">
        <v>140</v>
      </c>
      <c r="C152" s="24" t="s">
        <v>143</v>
      </c>
      <c r="D152" s="26"/>
      <c r="E152" s="29">
        <f>E153+E156</f>
        <v>8613112.459999999</v>
      </c>
      <c r="F152" s="29">
        <f>F153+F156</f>
        <v>-332972.24</v>
      </c>
      <c r="G152" s="29">
        <f>G153+G156</f>
        <v>8280140.219999999</v>
      </c>
    </row>
    <row r="153" spans="1:7" s="27" customFormat="1" ht="15.75">
      <c r="A153" s="35" t="s">
        <v>144</v>
      </c>
      <c r="B153" s="24" t="s">
        <v>140</v>
      </c>
      <c r="C153" s="24" t="s">
        <v>145</v>
      </c>
      <c r="D153" s="26"/>
      <c r="E153" s="29">
        <f>E154</f>
        <v>8612710.94</v>
      </c>
      <c r="F153" s="29">
        <f t="shared" si="24"/>
        <v>-332972.24</v>
      </c>
      <c r="G153" s="29">
        <f t="shared" si="24"/>
        <v>8279738.699999999</v>
      </c>
    </row>
    <row r="154" spans="1:7" s="27" customFormat="1" ht="31.5">
      <c r="A154" s="33" t="s">
        <v>27</v>
      </c>
      <c r="B154" s="24" t="s">
        <v>140</v>
      </c>
      <c r="C154" s="24" t="s">
        <v>145</v>
      </c>
      <c r="D154" s="24" t="s">
        <v>28</v>
      </c>
      <c r="E154" s="29">
        <f>E155</f>
        <v>8612710.94</v>
      </c>
      <c r="F154" s="29">
        <f t="shared" si="24"/>
        <v>-332972.24</v>
      </c>
      <c r="G154" s="29">
        <f t="shared" si="24"/>
        <v>8279738.699999999</v>
      </c>
    </row>
    <row r="155" spans="1:7" s="27" customFormat="1" ht="31.5">
      <c r="A155" s="33" t="s">
        <v>29</v>
      </c>
      <c r="B155" s="24" t="s">
        <v>140</v>
      </c>
      <c r="C155" s="24" t="s">
        <v>145</v>
      </c>
      <c r="D155" s="24" t="s">
        <v>30</v>
      </c>
      <c r="E155" s="29">
        <v>8612710.94</v>
      </c>
      <c r="F155" s="29">
        <v>-332972.24</v>
      </c>
      <c r="G155" s="29">
        <f>SUM(E155:F155)</f>
        <v>8279738.699999999</v>
      </c>
    </row>
    <row r="156" spans="1:7" s="27" customFormat="1" ht="15.75">
      <c r="A156" s="28" t="s">
        <v>34</v>
      </c>
      <c r="B156" s="24" t="s">
        <v>140</v>
      </c>
      <c r="C156" s="24" t="s">
        <v>145</v>
      </c>
      <c r="D156" s="30" t="s">
        <v>35</v>
      </c>
      <c r="E156" s="29">
        <f>E157</f>
        <v>401.52</v>
      </c>
      <c r="F156" s="29">
        <f>F157</f>
        <v>0</v>
      </c>
      <c r="G156" s="29">
        <f>G157</f>
        <v>401.52</v>
      </c>
    </row>
    <row r="157" spans="1:7" s="27" customFormat="1" ht="15.75">
      <c r="A157" s="28" t="s">
        <v>372</v>
      </c>
      <c r="B157" s="24" t="s">
        <v>140</v>
      </c>
      <c r="C157" s="24" t="s">
        <v>145</v>
      </c>
      <c r="D157" s="30" t="s">
        <v>373</v>
      </c>
      <c r="E157" s="29">
        <v>401.52</v>
      </c>
      <c r="F157" s="29"/>
      <c r="G157" s="29">
        <f>E157+F157</f>
        <v>401.52</v>
      </c>
    </row>
    <row r="158" spans="1:7" s="27" customFormat="1" ht="15.75">
      <c r="A158" s="25" t="s">
        <v>146</v>
      </c>
      <c r="B158" s="26" t="s">
        <v>147</v>
      </c>
      <c r="C158" s="26"/>
      <c r="D158" s="26"/>
      <c r="E158" s="21">
        <f>E159+E165</f>
        <v>220000</v>
      </c>
      <c r="F158" s="21">
        <f>F159+F165</f>
        <v>0</v>
      </c>
      <c r="G158" s="29">
        <f>G159+G165</f>
        <v>220000</v>
      </c>
    </row>
    <row r="159" spans="1:7" s="27" customFormat="1" ht="31.5">
      <c r="A159" s="33" t="s">
        <v>148</v>
      </c>
      <c r="B159" s="24" t="s">
        <v>149</v>
      </c>
      <c r="C159" s="24"/>
      <c r="D159" s="24"/>
      <c r="E159" s="29">
        <f>E160</f>
        <v>50000</v>
      </c>
      <c r="F159" s="29">
        <f aca="true" t="shared" si="25" ref="F159:G163">F160</f>
        <v>0</v>
      </c>
      <c r="G159" s="29">
        <f t="shared" si="25"/>
        <v>50000</v>
      </c>
    </row>
    <row r="160" spans="1:7" s="27" customFormat="1" ht="31.5">
      <c r="A160" s="33" t="s">
        <v>46</v>
      </c>
      <c r="B160" s="24" t="s">
        <v>149</v>
      </c>
      <c r="C160" s="24" t="s">
        <v>47</v>
      </c>
      <c r="D160" s="24"/>
      <c r="E160" s="29">
        <f>E161</f>
        <v>50000</v>
      </c>
      <c r="F160" s="29">
        <f t="shared" si="25"/>
        <v>0</v>
      </c>
      <c r="G160" s="29">
        <f t="shared" si="25"/>
        <v>50000</v>
      </c>
    </row>
    <row r="161" spans="1:7" s="27" customFormat="1" ht="63">
      <c r="A161" s="33" t="s">
        <v>150</v>
      </c>
      <c r="B161" s="24" t="s">
        <v>149</v>
      </c>
      <c r="C161" s="24" t="s">
        <v>49</v>
      </c>
      <c r="D161" s="24"/>
      <c r="E161" s="29">
        <f>E162</f>
        <v>50000</v>
      </c>
      <c r="F161" s="29">
        <f t="shared" si="25"/>
        <v>0</v>
      </c>
      <c r="G161" s="29">
        <f t="shared" si="25"/>
        <v>50000</v>
      </c>
    </row>
    <row r="162" spans="1:7" s="27" customFormat="1" ht="47.25">
      <c r="A162" s="33" t="s">
        <v>50</v>
      </c>
      <c r="B162" s="24" t="s">
        <v>149</v>
      </c>
      <c r="C162" s="24" t="s">
        <v>51</v>
      </c>
      <c r="D162" s="24"/>
      <c r="E162" s="29">
        <f>E163</f>
        <v>50000</v>
      </c>
      <c r="F162" s="29">
        <f t="shared" si="25"/>
        <v>0</v>
      </c>
      <c r="G162" s="29">
        <f t="shared" si="25"/>
        <v>50000</v>
      </c>
    </row>
    <row r="163" spans="1:7" s="27" customFormat="1" ht="31.5">
      <c r="A163" s="33" t="s">
        <v>27</v>
      </c>
      <c r="B163" s="24" t="s">
        <v>149</v>
      </c>
      <c r="C163" s="24" t="s">
        <v>51</v>
      </c>
      <c r="D163" s="24" t="s">
        <v>28</v>
      </c>
      <c r="E163" s="29">
        <f>E164</f>
        <v>50000</v>
      </c>
      <c r="F163" s="29">
        <f t="shared" si="25"/>
        <v>0</v>
      </c>
      <c r="G163" s="29">
        <f t="shared" si="25"/>
        <v>50000</v>
      </c>
    </row>
    <row r="164" spans="1:7" s="27" customFormat="1" ht="31.5">
      <c r="A164" s="33" t="s">
        <v>29</v>
      </c>
      <c r="B164" s="24" t="s">
        <v>149</v>
      </c>
      <c r="C164" s="24" t="s">
        <v>51</v>
      </c>
      <c r="D164" s="24" t="s">
        <v>30</v>
      </c>
      <c r="E164" s="29">
        <v>50000</v>
      </c>
      <c r="F164" s="92"/>
      <c r="G164" s="29">
        <f>SUM(E164:F164)</f>
        <v>50000</v>
      </c>
    </row>
    <row r="165" spans="1:7" s="27" customFormat="1" ht="15.75">
      <c r="A165" s="76" t="s">
        <v>420</v>
      </c>
      <c r="B165" s="55" t="s">
        <v>421</v>
      </c>
      <c r="C165" s="55"/>
      <c r="D165" s="55"/>
      <c r="E165" s="77">
        <f>E166</f>
        <v>170000</v>
      </c>
      <c r="F165" s="77">
        <f>F166</f>
        <v>0</v>
      </c>
      <c r="G165" s="29">
        <f>G166</f>
        <v>170000</v>
      </c>
    </row>
    <row r="166" spans="1:7" s="27" customFormat="1" ht="47.25">
      <c r="A166" s="76" t="s">
        <v>422</v>
      </c>
      <c r="B166" s="55" t="s">
        <v>421</v>
      </c>
      <c r="C166" s="55" t="s">
        <v>423</v>
      </c>
      <c r="D166" s="55"/>
      <c r="E166" s="77">
        <f>E167</f>
        <v>170000</v>
      </c>
      <c r="F166" s="77">
        <f aca="true" t="shared" si="26" ref="F166:G169">F167</f>
        <v>0</v>
      </c>
      <c r="G166" s="29">
        <f t="shared" si="26"/>
        <v>170000</v>
      </c>
    </row>
    <row r="167" spans="1:7" s="27" customFormat="1" ht="47.25">
      <c r="A167" s="76" t="s">
        <v>424</v>
      </c>
      <c r="B167" s="55" t="s">
        <v>421</v>
      </c>
      <c r="C167" s="55" t="s">
        <v>425</v>
      </c>
      <c r="D167" s="55"/>
      <c r="E167" s="77">
        <f>E168</f>
        <v>170000</v>
      </c>
      <c r="F167" s="77">
        <f t="shared" si="26"/>
        <v>0</v>
      </c>
      <c r="G167" s="29">
        <f t="shared" si="26"/>
        <v>170000</v>
      </c>
    </row>
    <row r="168" spans="1:7" s="27" customFormat="1" ht="15.75">
      <c r="A168" s="76" t="s">
        <v>426</v>
      </c>
      <c r="B168" s="55" t="s">
        <v>421</v>
      </c>
      <c r="C168" s="55" t="s">
        <v>427</v>
      </c>
      <c r="D168" s="55"/>
      <c r="E168" s="77">
        <f>E169+E171</f>
        <v>170000</v>
      </c>
      <c r="F168" s="77">
        <f>F169+F171</f>
        <v>0</v>
      </c>
      <c r="G168" s="77">
        <f>G169+G171</f>
        <v>170000</v>
      </c>
    </row>
    <row r="169" spans="1:7" s="27" customFormat="1" ht="78.75">
      <c r="A169" s="76" t="s">
        <v>23</v>
      </c>
      <c r="B169" s="55" t="s">
        <v>428</v>
      </c>
      <c r="C169" s="55" t="s">
        <v>427</v>
      </c>
      <c r="D169" s="55" t="s">
        <v>24</v>
      </c>
      <c r="E169" s="77">
        <f>E170</f>
        <v>60000</v>
      </c>
      <c r="F169" s="77">
        <f t="shared" si="26"/>
        <v>0</v>
      </c>
      <c r="G169" s="29">
        <f t="shared" si="26"/>
        <v>60000</v>
      </c>
    </row>
    <row r="170" spans="1:7" s="27" customFormat="1" ht="31.5">
      <c r="A170" s="76" t="s">
        <v>429</v>
      </c>
      <c r="B170" s="55" t="s">
        <v>428</v>
      </c>
      <c r="C170" s="55" t="s">
        <v>427</v>
      </c>
      <c r="D170" s="55" t="s">
        <v>26</v>
      </c>
      <c r="E170" s="77">
        <v>60000</v>
      </c>
      <c r="F170" s="92"/>
      <c r="G170" s="29">
        <f>SUM(E170:F170)</f>
        <v>60000</v>
      </c>
    </row>
    <row r="171" spans="1:7" s="27" customFormat="1" ht="31.5">
      <c r="A171" s="33" t="s">
        <v>27</v>
      </c>
      <c r="B171" s="55" t="s">
        <v>428</v>
      </c>
      <c r="C171" s="55" t="s">
        <v>427</v>
      </c>
      <c r="D171" s="24" t="s">
        <v>28</v>
      </c>
      <c r="E171" s="77">
        <f>E172</f>
        <v>110000</v>
      </c>
      <c r="F171" s="77">
        <f>F172</f>
        <v>0</v>
      </c>
      <c r="G171" s="77">
        <f>G172</f>
        <v>110000</v>
      </c>
    </row>
    <row r="172" spans="1:7" s="27" customFormat="1" ht="31.5">
      <c r="A172" s="33" t="s">
        <v>29</v>
      </c>
      <c r="B172" s="55" t="s">
        <v>428</v>
      </c>
      <c r="C172" s="55" t="s">
        <v>427</v>
      </c>
      <c r="D172" s="24" t="s">
        <v>30</v>
      </c>
      <c r="E172" s="77">
        <v>110000</v>
      </c>
      <c r="F172" s="77"/>
      <c r="G172" s="29">
        <f>SUM(E172:F172)</f>
        <v>110000</v>
      </c>
    </row>
    <row r="173" spans="1:7" ht="15.75">
      <c r="A173" s="25" t="s">
        <v>209</v>
      </c>
      <c r="B173" s="26" t="s">
        <v>210</v>
      </c>
      <c r="C173" s="31"/>
      <c r="D173" s="26"/>
      <c r="E173" s="21">
        <f>E174</f>
        <v>20194558.96</v>
      </c>
      <c r="F173" s="21">
        <f>F174</f>
        <v>242972.24</v>
      </c>
      <c r="G173" s="21">
        <f>G174</f>
        <v>20437531.2</v>
      </c>
    </row>
    <row r="174" spans="1:8" ht="15.75">
      <c r="A174" s="23" t="s">
        <v>211</v>
      </c>
      <c r="B174" s="24" t="s">
        <v>212</v>
      </c>
      <c r="C174" s="31"/>
      <c r="D174" s="24"/>
      <c r="E174" s="29">
        <f>E180+E175+E207</f>
        <v>20194558.96</v>
      </c>
      <c r="F174" s="29">
        <f>F175+F180+F204+F207</f>
        <v>242972.24</v>
      </c>
      <c r="G174" s="29">
        <f>G175+G180+G204+G207</f>
        <v>20437531.2</v>
      </c>
      <c r="H174" s="48"/>
    </row>
    <row r="175" spans="1:7" ht="31.5">
      <c r="A175" s="33" t="s">
        <v>451</v>
      </c>
      <c r="B175" s="55" t="s">
        <v>212</v>
      </c>
      <c r="C175" s="55" t="s">
        <v>384</v>
      </c>
      <c r="D175" s="85"/>
      <c r="E175" s="29">
        <f>E176</f>
        <v>25000</v>
      </c>
      <c r="F175" s="29">
        <f aca="true" t="shared" si="27" ref="F175:G178">F176</f>
        <v>0</v>
      </c>
      <c r="G175" s="29">
        <f t="shared" si="27"/>
        <v>25000</v>
      </c>
    </row>
    <row r="176" spans="1:7" ht="47.25">
      <c r="A176" s="33" t="s">
        <v>385</v>
      </c>
      <c r="B176" s="55" t="s">
        <v>212</v>
      </c>
      <c r="C176" s="55" t="s">
        <v>386</v>
      </c>
      <c r="D176" s="85"/>
      <c r="E176" s="29">
        <f>E177</f>
        <v>25000</v>
      </c>
      <c r="F176" s="29">
        <f t="shared" si="27"/>
        <v>0</v>
      </c>
      <c r="G176" s="29">
        <f t="shared" si="27"/>
        <v>25000</v>
      </c>
    </row>
    <row r="177" spans="1:7" ht="31.5">
      <c r="A177" s="33" t="s">
        <v>387</v>
      </c>
      <c r="B177" s="55" t="s">
        <v>212</v>
      </c>
      <c r="C177" s="55" t="s">
        <v>388</v>
      </c>
      <c r="D177" s="24"/>
      <c r="E177" s="29">
        <f>E178</f>
        <v>25000</v>
      </c>
      <c r="F177" s="29">
        <f t="shared" si="27"/>
        <v>0</v>
      </c>
      <c r="G177" s="29">
        <f t="shared" si="27"/>
        <v>25000</v>
      </c>
    </row>
    <row r="178" spans="1:7" ht="78.75">
      <c r="A178" s="33" t="s">
        <v>23</v>
      </c>
      <c r="B178" s="55" t="s">
        <v>212</v>
      </c>
      <c r="C178" s="55" t="s">
        <v>388</v>
      </c>
      <c r="D178" s="24" t="s">
        <v>24</v>
      </c>
      <c r="E178" s="29">
        <f>E179</f>
        <v>25000</v>
      </c>
      <c r="F178" s="29">
        <f t="shared" si="27"/>
        <v>0</v>
      </c>
      <c r="G178" s="29">
        <f t="shared" si="27"/>
        <v>25000</v>
      </c>
    </row>
    <row r="179" spans="1:7" ht="15.75">
      <c r="A179" s="33" t="s">
        <v>222</v>
      </c>
      <c r="B179" s="55" t="s">
        <v>212</v>
      </c>
      <c r="C179" s="55" t="s">
        <v>388</v>
      </c>
      <c r="D179" s="24" t="s">
        <v>223</v>
      </c>
      <c r="E179" s="29">
        <v>25000</v>
      </c>
      <c r="F179" s="91"/>
      <c r="G179" s="29">
        <f>SUM(E179:F179)</f>
        <v>25000</v>
      </c>
    </row>
    <row r="180" spans="1:7" ht="31.5">
      <c r="A180" s="28" t="s">
        <v>213</v>
      </c>
      <c r="B180" s="24" t="s">
        <v>212</v>
      </c>
      <c r="C180" s="30" t="s">
        <v>214</v>
      </c>
      <c r="D180" s="86"/>
      <c r="E180" s="36">
        <f>E181+E199</f>
        <v>19545564.36</v>
      </c>
      <c r="F180" s="36">
        <f>F181+F199</f>
        <v>0</v>
      </c>
      <c r="G180" s="29">
        <f>G181+G199</f>
        <v>19473636.36</v>
      </c>
    </row>
    <row r="181" spans="1:7" ht="15.75">
      <c r="A181" s="28" t="s">
        <v>215</v>
      </c>
      <c r="B181" s="30" t="s">
        <v>216</v>
      </c>
      <c r="C181" s="30" t="s">
        <v>217</v>
      </c>
      <c r="D181" s="30"/>
      <c r="E181" s="36">
        <f>E186+E194+E182</f>
        <v>18950036.36</v>
      </c>
      <c r="F181" s="36">
        <f>F186+F194+F182</f>
        <v>0</v>
      </c>
      <c r="G181" s="29">
        <f>G186+G194+G182</f>
        <v>18950036.36</v>
      </c>
    </row>
    <row r="182" spans="1:7" ht="31.5">
      <c r="A182" s="38" t="s">
        <v>432</v>
      </c>
      <c r="B182" s="55" t="s">
        <v>225</v>
      </c>
      <c r="C182" s="55" t="s">
        <v>433</v>
      </c>
      <c r="D182" s="55"/>
      <c r="E182" s="36">
        <f>E183</f>
        <v>5000000</v>
      </c>
      <c r="F182" s="36">
        <f aca="true" t="shared" si="28" ref="F182:G184">F183</f>
        <v>0</v>
      </c>
      <c r="G182" s="29">
        <f t="shared" si="28"/>
        <v>5000000</v>
      </c>
    </row>
    <row r="183" spans="1:7" ht="15.75">
      <c r="A183" s="38" t="s">
        <v>434</v>
      </c>
      <c r="B183" s="55" t="s">
        <v>225</v>
      </c>
      <c r="C183" s="55" t="s">
        <v>435</v>
      </c>
      <c r="D183" s="55"/>
      <c r="E183" s="36">
        <f>E184</f>
        <v>5000000</v>
      </c>
      <c r="F183" s="36">
        <f t="shared" si="28"/>
        <v>0</v>
      </c>
      <c r="G183" s="29">
        <f t="shared" si="28"/>
        <v>5000000</v>
      </c>
    </row>
    <row r="184" spans="1:7" ht="31.5">
      <c r="A184" s="76" t="s">
        <v>27</v>
      </c>
      <c r="B184" s="55" t="s">
        <v>225</v>
      </c>
      <c r="C184" s="55" t="s">
        <v>435</v>
      </c>
      <c r="D184" s="55" t="s">
        <v>28</v>
      </c>
      <c r="E184" s="36">
        <f>E185</f>
        <v>5000000</v>
      </c>
      <c r="F184" s="36">
        <f t="shared" si="28"/>
        <v>0</v>
      </c>
      <c r="G184" s="29">
        <f t="shared" si="28"/>
        <v>5000000</v>
      </c>
    </row>
    <row r="185" spans="1:7" ht="31.5">
      <c r="A185" s="76" t="s">
        <v>29</v>
      </c>
      <c r="B185" s="55" t="s">
        <v>225</v>
      </c>
      <c r="C185" s="55" t="s">
        <v>435</v>
      </c>
      <c r="D185" s="55" t="s">
        <v>30</v>
      </c>
      <c r="E185" s="36">
        <v>5000000</v>
      </c>
      <c r="F185" s="91"/>
      <c r="G185" s="29">
        <f>SUM(E185:F185)</f>
        <v>5000000</v>
      </c>
    </row>
    <row r="186" spans="1:7" ht="31.5">
      <c r="A186" s="28" t="s">
        <v>218</v>
      </c>
      <c r="B186" s="30" t="s">
        <v>216</v>
      </c>
      <c r="C186" s="30" t="s">
        <v>219</v>
      </c>
      <c r="D186" s="30"/>
      <c r="E186" s="36">
        <f>E187</f>
        <v>13284769.15</v>
      </c>
      <c r="F186" s="36">
        <f>F187</f>
        <v>0</v>
      </c>
      <c r="G186" s="29">
        <f>G187</f>
        <v>13284769.15</v>
      </c>
    </row>
    <row r="187" spans="1:7" ht="31.5">
      <c r="A187" s="28" t="s">
        <v>220</v>
      </c>
      <c r="B187" s="34" t="s">
        <v>212</v>
      </c>
      <c r="C187" s="87" t="s">
        <v>221</v>
      </c>
      <c r="D187" s="34" t="s">
        <v>74</v>
      </c>
      <c r="E187" s="36">
        <f>E188+E190+E192</f>
        <v>13284769.15</v>
      </c>
      <c r="F187" s="36">
        <f>F188+F190+F192</f>
        <v>0</v>
      </c>
      <c r="G187" s="36">
        <f>G188+G190+G192</f>
        <v>13284769.15</v>
      </c>
    </row>
    <row r="188" spans="1:7" ht="78.75">
      <c r="A188" s="33" t="s">
        <v>23</v>
      </c>
      <c r="B188" s="34" t="s">
        <v>212</v>
      </c>
      <c r="C188" s="87" t="s">
        <v>221</v>
      </c>
      <c r="D188" s="34" t="s">
        <v>24</v>
      </c>
      <c r="E188" s="36">
        <f>E189</f>
        <v>11215327</v>
      </c>
      <c r="F188" s="36">
        <f>F189</f>
        <v>0</v>
      </c>
      <c r="G188" s="29">
        <f>G189</f>
        <v>11215327</v>
      </c>
    </row>
    <row r="189" spans="1:7" ht="15.75">
      <c r="A189" s="33" t="s">
        <v>222</v>
      </c>
      <c r="B189" s="34" t="s">
        <v>212</v>
      </c>
      <c r="C189" s="87" t="s">
        <v>221</v>
      </c>
      <c r="D189" s="34" t="s">
        <v>223</v>
      </c>
      <c r="E189" s="36">
        <v>11215327</v>
      </c>
      <c r="F189" s="91"/>
      <c r="G189" s="29">
        <f>SUM(E189:F189)</f>
        <v>11215327</v>
      </c>
    </row>
    <row r="190" spans="1:7" ht="31.5">
      <c r="A190" s="33" t="s">
        <v>27</v>
      </c>
      <c r="B190" s="34" t="s">
        <v>212</v>
      </c>
      <c r="C190" s="87" t="s">
        <v>221</v>
      </c>
      <c r="D190" s="34" t="s">
        <v>28</v>
      </c>
      <c r="E190" s="36">
        <f>E191</f>
        <v>2059942.15</v>
      </c>
      <c r="F190" s="36">
        <f>F191</f>
        <v>0</v>
      </c>
      <c r="G190" s="29">
        <f>G191</f>
        <v>2059942.15</v>
      </c>
    </row>
    <row r="191" spans="1:7" ht="31.5">
      <c r="A191" s="33" t="s">
        <v>29</v>
      </c>
      <c r="B191" s="34" t="s">
        <v>212</v>
      </c>
      <c r="C191" s="87" t="s">
        <v>221</v>
      </c>
      <c r="D191" s="34" t="s">
        <v>30</v>
      </c>
      <c r="E191" s="36">
        <v>2059942.15</v>
      </c>
      <c r="F191" s="36"/>
      <c r="G191" s="29">
        <f>SUM(E191:F191)</f>
        <v>2059942.15</v>
      </c>
    </row>
    <row r="192" spans="1:7" ht="15.75">
      <c r="A192" s="28" t="s">
        <v>34</v>
      </c>
      <c r="B192" s="30" t="s">
        <v>212</v>
      </c>
      <c r="C192" s="30" t="s">
        <v>221</v>
      </c>
      <c r="D192" s="30" t="s">
        <v>35</v>
      </c>
      <c r="E192" s="46">
        <f>E193</f>
        <v>9500</v>
      </c>
      <c r="F192" s="46">
        <f>F193</f>
        <v>0</v>
      </c>
      <c r="G192" s="46">
        <f>G193</f>
        <v>9500</v>
      </c>
    </row>
    <row r="193" spans="1:7" ht="15.75">
      <c r="A193" s="28" t="s">
        <v>372</v>
      </c>
      <c r="B193" s="30" t="s">
        <v>212</v>
      </c>
      <c r="C193" s="30" t="s">
        <v>221</v>
      </c>
      <c r="D193" s="30" t="s">
        <v>373</v>
      </c>
      <c r="E193" s="46">
        <v>9500</v>
      </c>
      <c r="F193" s="36"/>
      <c r="G193" s="46">
        <f>E193+F193</f>
        <v>9500</v>
      </c>
    </row>
    <row r="194" spans="1:7" ht="47.25">
      <c r="A194" s="33" t="s">
        <v>231</v>
      </c>
      <c r="B194" s="71" t="s">
        <v>212</v>
      </c>
      <c r="C194" s="71" t="s">
        <v>232</v>
      </c>
      <c r="D194" s="34"/>
      <c r="E194" s="36">
        <f>E197+E195</f>
        <v>665267.21</v>
      </c>
      <c r="F194" s="36">
        <f>F197+F195</f>
        <v>0</v>
      </c>
      <c r="G194" s="29">
        <f>G197+G195</f>
        <v>665267.21</v>
      </c>
    </row>
    <row r="195" spans="1:7" ht="78.75">
      <c r="A195" s="33" t="s">
        <v>23</v>
      </c>
      <c r="B195" s="71" t="s">
        <v>212</v>
      </c>
      <c r="C195" s="71" t="s">
        <v>232</v>
      </c>
      <c r="D195" s="34" t="s">
        <v>24</v>
      </c>
      <c r="E195" s="36">
        <f>E196</f>
        <v>263264.83</v>
      </c>
      <c r="F195" s="36">
        <f>F196</f>
        <v>0</v>
      </c>
      <c r="G195" s="29">
        <f>G196</f>
        <v>263264.83</v>
      </c>
    </row>
    <row r="196" spans="1:7" ht="15.75">
      <c r="A196" s="33" t="s">
        <v>222</v>
      </c>
      <c r="B196" s="71" t="s">
        <v>212</v>
      </c>
      <c r="C196" s="71" t="s">
        <v>232</v>
      </c>
      <c r="D196" s="34" t="s">
        <v>223</v>
      </c>
      <c r="E196" s="36">
        <v>263264.83</v>
      </c>
      <c r="F196" s="36"/>
      <c r="G196" s="29">
        <f>SUM(E196:F196)</f>
        <v>263264.83</v>
      </c>
    </row>
    <row r="197" spans="1:7" ht="31.5">
      <c r="A197" s="33" t="s">
        <v>27</v>
      </c>
      <c r="B197" s="34" t="s">
        <v>212</v>
      </c>
      <c r="C197" s="71" t="s">
        <v>232</v>
      </c>
      <c r="D197" s="34" t="s">
        <v>28</v>
      </c>
      <c r="E197" s="36">
        <f>E198</f>
        <v>402002.38</v>
      </c>
      <c r="F197" s="36">
        <f>F198</f>
        <v>0</v>
      </c>
      <c r="G197" s="29">
        <f>G198</f>
        <v>402002.38</v>
      </c>
    </row>
    <row r="198" spans="1:7" ht="31.5">
      <c r="A198" s="33" t="s">
        <v>29</v>
      </c>
      <c r="B198" s="34" t="s">
        <v>212</v>
      </c>
      <c r="C198" s="71" t="s">
        <v>232</v>
      </c>
      <c r="D198" s="34" t="s">
        <v>30</v>
      </c>
      <c r="E198" s="36">
        <v>402002.38</v>
      </c>
      <c r="F198" s="36"/>
      <c r="G198" s="29">
        <f>SUM(E198:F198)</f>
        <v>402002.38</v>
      </c>
    </row>
    <row r="199" spans="1:7" ht="31.5">
      <c r="A199" s="88" t="s">
        <v>224</v>
      </c>
      <c r="B199" s="89" t="s">
        <v>225</v>
      </c>
      <c r="C199" s="87" t="s">
        <v>226</v>
      </c>
      <c r="D199" s="34"/>
      <c r="E199" s="36">
        <f>E200+E204</f>
        <v>595528</v>
      </c>
      <c r="F199" s="36">
        <f aca="true" t="shared" si="29" ref="F199:G202">F200</f>
        <v>0</v>
      </c>
      <c r="G199" s="29">
        <f t="shared" si="29"/>
        <v>523600</v>
      </c>
    </row>
    <row r="200" spans="1:7" ht="47.25">
      <c r="A200" s="28" t="s">
        <v>227</v>
      </c>
      <c r="B200" s="89" t="s">
        <v>225</v>
      </c>
      <c r="C200" s="87" t="s">
        <v>228</v>
      </c>
      <c r="D200" s="34"/>
      <c r="E200" s="36">
        <f>E201</f>
        <v>523600</v>
      </c>
      <c r="F200" s="36">
        <f t="shared" si="29"/>
        <v>0</v>
      </c>
      <c r="G200" s="29">
        <f t="shared" si="29"/>
        <v>523600</v>
      </c>
    </row>
    <row r="201" spans="1:7" ht="31.5">
      <c r="A201" s="28" t="s">
        <v>229</v>
      </c>
      <c r="B201" s="89" t="s">
        <v>225</v>
      </c>
      <c r="C201" s="87" t="s">
        <v>230</v>
      </c>
      <c r="D201" s="34"/>
      <c r="E201" s="36">
        <f>E202</f>
        <v>523600</v>
      </c>
      <c r="F201" s="36">
        <f t="shared" si="29"/>
        <v>0</v>
      </c>
      <c r="G201" s="29">
        <f t="shared" si="29"/>
        <v>523600</v>
      </c>
    </row>
    <row r="202" spans="1:7" ht="31.5">
      <c r="A202" s="33" t="s">
        <v>27</v>
      </c>
      <c r="B202" s="34" t="s">
        <v>212</v>
      </c>
      <c r="C202" s="87" t="s">
        <v>230</v>
      </c>
      <c r="D202" s="34" t="s">
        <v>28</v>
      </c>
      <c r="E202" s="36">
        <f>E203</f>
        <v>523600</v>
      </c>
      <c r="F202" s="36">
        <f t="shared" si="29"/>
        <v>0</v>
      </c>
      <c r="G202" s="29">
        <f t="shared" si="29"/>
        <v>523600</v>
      </c>
    </row>
    <row r="203" spans="1:7" ht="31.5">
      <c r="A203" s="33" t="s">
        <v>29</v>
      </c>
      <c r="B203" s="34" t="s">
        <v>212</v>
      </c>
      <c r="C203" s="87" t="s">
        <v>230</v>
      </c>
      <c r="D203" s="34" t="s">
        <v>30</v>
      </c>
      <c r="E203" s="36">
        <v>523600</v>
      </c>
      <c r="F203" s="91"/>
      <c r="G203" s="29">
        <f>SUM(E203:F203)</f>
        <v>523600</v>
      </c>
    </row>
    <row r="204" spans="1:7" ht="31.5">
      <c r="A204" s="76" t="s">
        <v>430</v>
      </c>
      <c r="B204" s="72" t="s">
        <v>212</v>
      </c>
      <c r="C204" s="55" t="s">
        <v>431</v>
      </c>
      <c r="D204" s="72"/>
      <c r="E204" s="36">
        <f aca="true" t="shared" si="30" ref="E204:G205">E205</f>
        <v>71928</v>
      </c>
      <c r="F204" s="36">
        <f t="shared" si="30"/>
        <v>0</v>
      </c>
      <c r="G204" s="29">
        <f t="shared" si="30"/>
        <v>71928</v>
      </c>
    </row>
    <row r="205" spans="1:7" ht="31.5">
      <c r="A205" s="76" t="s">
        <v>27</v>
      </c>
      <c r="B205" s="72" t="s">
        <v>212</v>
      </c>
      <c r="C205" s="55" t="s">
        <v>431</v>
      </c>
      <c r="D205" s="72" t="s">
        <v>28</v>
      </c>
      <c r="E205" s="36">
        <f t="shared" si="30"/>
        <v>71928</v>
      </c>
      <c r="F205" s="36">
        <f t="shared" si="30"/>
        <v>0</v>
      </c>
      <c r="G205" s="29">
        <f t="shared" si="30"/>
        <v>71928</v>
      </c>
    </row>
    <row r="206" spans="1:7" ht="31.5">
      <c r="A206" s="76" t="s">
        <v>29</v>
      </c>
      <c r="B206" s="72" t="s">
        <v>212</v>
      </c>
      <c r="C206" s="55" t="s">
        <v>431</v>
      </c>
      <c r="D206" s="72" t="s">
        <v>30</v>
      </c>
      <c r="E206" s="36">
        <v>71928</v>
      </c>
      <c r="F206" s="91"/>
      <c r="G206" s="29">
        <f>SUM(E206:F206)</f>
        <v>71928</v>
      </c>
    </row>
    <row r="207" spans="1:7" ht="47.25">
      <c r="A207" s="76" t="s">
        <v>389</v>
      </c>
      <c r="B207" s="72" t="s">
        <v>212</v>
      </c>
      <c r="C207" s="55" t="s">
        <v>244</v>
      </c>
      <c r="D207" s="72"/>
      <c r="E207" s="36">
        <f aca="true" t="shared" si="31" ref="E207:G208">E208</f>
        <v>623994.6</v>
      </c>
      <c r="F207" s="36">
        <f t="shared" si="31"/>
        <v>242972.24</v>
      </c>
      <c r="G207" s="36">
        <f t="shared" si="31"/>
        <v>866966.84</v>
      </c>
    </row>
    <row r="208" spans="1:7" ht="31.5">
      <c r="A208" s="76" t="s">
        <v>27</v>
      </c>
      <c r="B208" s="72" t="s">
        <v>212</v>
      </c>
      <c r="C208" s="55" t="s">
        <v>244</v>
      </c>
      <c r="D208" s="72" t="s">
        <v>28</v>
      </c>
      <c r="E208" s="36">
        <f t="shared" si="31"/>
        <v>623994.6</v>
      </c>
      <c r="F208" s="36">
        <f t="shared" si="31"/>
        <v>242972.24</v>
      </c>
      <c r="G208" s="36">
        <f t="shared" si="31"/>
        <v>866966.84</v>
      </c>
    </row>
    <row r="209" spans="1:7" ht="31.5">
      <c r="A209" s="76" t="s">
        <v>29</v>
      </c>
      <c r="B209" s="72" t="s">
        <v>212</v>
      </c>
      <c r="C209" s="55" t="s">
        <v>244</v>
      </c>
      <c r="D209" s="72" t="s">
        <v>30</v>
      </c>
      <c r="E209" s="36">
        <v>623994.6</v>
      </c>
      <c r="F209" s="46">
        <v>242972.24</v>
      </c>
      <c r="G209" s="46">
        <f>E209+F209</f>
        <v>866966.84</v>
      </c>
    </row>
    <row r="210" spans="1:7" ht="15.75">
      <c r="A210" s="25" t="s">
        <v>151</v>
      </c>
      <c r="B210" s="26" t="s">
        <v>152</v>
      </c>
      <c r="C210" s="24"/>
      <c r="D210" s="26"/>
      <c r="E210" s="21">
        <f>E218+E225+E211</f>
        <v>670388.96</v>
      </c>
      <c r="F210" s="21">
        <f>F218+F225+F211</f>
        <v>0</v>
      </c>
      <c r="G210" s="21">
        <f>G218+G225+G211</f>
        <v>670388.96</v>
      </c>
    </row>
    <row r="211" spans="1:7" ht="15.75">
      <c r="A211" s="33" t="s">
        <v>153</v>
      </c>
      <c r="B211" s="24" t="s">
        <v>154</v>
      </c>
      <c r="C211" s="24"/>
      <c r="D211" s="24"/>
      <c r="E211" s="29">
        <f aca="true" t="shared" si="32" ref="E211:G216">E212</f>
        <v>240000</v>
      </c>
      <c r="F211" s="29">
        <f t="shared" si="32"/>
        <v>0</v>
      </c>
      <c r="G211" s="29">
        <f t="shared" si="32"/>
        <v>240000</v>
      </c>
    </row>
    <row r="212" spans="1:7" ht="31.5">
      <c r="A212" s="33" t="s">
        <v>155</v>
      </c>
      <c r="B212" s="24" t="s">
        <v>154</v>
      </c>
      <c r="C212" s="24" t="s">
        <v>156</v>
      </c>
      <c r="D212" s="24"/>
      <c r="E212" s="29">
        <f t="shared" si="32"/>
        <v>240000</v>
      </c>
      <c r="F212" s="29">
        <f t="shared" si="32"/>
        <v>0</v>
      </c>
      <c r="G212" s="29">
        <f t="shared" si="32"/>
        <v>240000</v>
      </c>
    </row>
    <row r="213" spans="1:7" ht="31.5">
      <c r="A213" s="33" t="s">
        <v>157</v>
      </c>
      <c r="B213" s="24" t="s">
        <v>154</v>
      </c>
      <c r="C213" s="24" t="s">
        <v>158</v>
      </c>
      <c r="D213" s="24"/>
      <c r="E213" s="29">
        <f t="shared" si="32"/>
        <v>240000</v>
      </c>
      <c r="F213" s="29">
        <f t="shared" si="32"/>
        <v>0</v>
      </c>
      <c r="G213" s="29">
        <f t="shared" si="32"/>
        <v>240000</v>
      </c>
    </row>
    <row r="214" spans="1:7" ht="47.25">
      <c r="A214" s="33" t="s">
        <v>159</v>
      </c>
      <c r="B214" s="24" t="s">
        <v>154</v>
      </c>
      <c r="C214" s="24" t="s">
        <v>160</v>
      </c>
      <c r="D214" s="24"/>
      <c r="E214" s="29">
        <f t="shared" si="32"/>
        <v>240000</v>
      </c>
      <c r="F214" s="29">
        <f t="shared" si="32"/>
        <v>0</v>
      </c>
      <c r="G214" s="29">
        <f t="shared" si="32"/>
        <v>240000</v>
      </c>
    </row>
    <row r="215" spans="1:7" ht="31.5">
      <c r="A215" s="33" t="s">
        <v>161</v>
      </c>
      <c r="B215" s="24" t="s">
        <v>154</v>
      </c>
      <c r="C215" s="24" t="s">
        <v>162</v>
      </c>
      <c r="D215" s="24"/>
      <c r="E215" s="29">
        <f t="shared" si="32"/>
        <v>240000</v>
      </c>
      <c r="F215" s="29">
        <f t="shared" si="32"/>
        <v>0</v>
      </c>
      <c r="G215" s="29">
        <f t="shared" si="32"/>
        <v>240000</v>
      </c>
    </row>
    <row r="216" spans="1:7" ht="15.75">
      <c r="A216" s="33" t="s">
        <v>53</v>
      </c>
      <c r="B216" s="24" t="s">
        <v>154</v>
      </c>
      <c r="C216" s="24" t="s">
        <v>162</v>
      </c>
      <c r="D216" s="24" t="s">
        <v>54</v>
      </c>
      <c r="E216" s="29">
        <f t="shared" si="32"/>
        <v>240000</v>
      </c>
      <c r="F216" s="29">
        <f t="shared" si="32"/>
        <v>0</v>
      </c>
      <c r="G216" s="29">
        <f t="shared" si="32"/>
        <v>240000</v>
      </c>
    </row>
    <row r="217" spans="1:7" ht="31.5">
      <c r="A217" s="33" t="s">
        <v>163</v>
      </c>
      <c r="B217" s="24" t="s">
        <v>154</v>
      </c>
      <c r="C217" s="24" t="s">
        <v>162</v>
      </c>
      <c r="D217" s="24" t="s">
        <v>164</v>
      </c>
      <c r="E217" s="29">
        <v>240000</v>
      </c>
      <c r="F217" s="91"/>
      <c r="G217" s="29">
        <f>SUM(E217:F217)</f>
        <v>240000</v>
      </c>
    </row>
    <row r="218" spans="1:7" ht="15.75">
      <c r="A218" s="23" t="s">
        <v>165</v>
      </c>
      <c r="B218" s="24" t="s">
        <v>166</v>
      </c>
      <c r="C218" s="24"/>
      <c r="D218" s="24"/>
      <c r="E218" s="29">
        <f aca="true" t="shared" si="33" ref="E218:G223">E219</f>
        <v>110388.96</v>
      </c>
      <c r="F218" s="29">
        <f t="shared" si="33"/>
        <v>0</v>
      </c>
      <c r="G218" s="29">
        <f t="shared" si="33"/>
        <v>110388.96</v>
      </c>
    </row>
    <row r="219" spans="1:7" ht="31.5">
      <c r="A219" s="28" t="s">
        <v>155</v>
      </c>
      <c r="B219" s="24" t="s">
        <v>166</v>
      </c>
      <c r="C219" s="24" t="s">
        <v>156</v>
      </c>
      <c r="D219" s="24"/>
      <c r="E219" s="29">
        <f t="shared" si="33"/>
        <v>110388.96</v>
      </c>
      <c r="F219" s="29">
        <f t="shared" si="33"/>
        <v>0</v>
      </c>
      <c r="G219" s="29">
        <f t="shared" si="33"/>
        <v>110388.96</v>
      </c>
    </row>
    <row r="220" spans="1:7" ht="31.5">
      <c r="A220" s="28" t="s">
        <v>157</v>
      </c>
      <c r="B220" s="24" t="s">
        <v>166</v>
      </c>
      <c r="C220" s="24" t="s">
        <v>158</v>
      </c>
      <c r="D220" s="24"/>
      <c r="E220" s="29">
        <f t="shared" si="33"/>
        <v>110388.96</v>
      </c>
      <c r="F220" s="29">
        <f t="shared" si="33"/>
        <v>0</v>
      </c>
      <c r="G220" s="29">
        <f t="shared" si="33"/>
        <v>110388.96</v>
      </c>
    </row>
    <row r="221" spans="1:7" ht="47.25">
      <c r="A221" s="28" t="s">
        <v>167</v>
      </c>
      <c r="B221" s="24" t="s">
        <v>166</v>
      </c>
      <c r="C221" s="24" t="s">
        <v>168</v>
      </c>
      <c r="D221" s="24"/>
      <c r="E221" s="29">
        <f t="shared" si="33"/>
        <v>110388.96</v>
      </c>
      <c r="F221" s="29">
        <f t="shared" si="33"/>
        <v>0</v>
      </c>
      <c r="G221" s="29">
        <f t="shared" si="33"/>
        <v>110388.96</v>
      </c>
    </row>
    <row r="222" spans="1:7" ht="78.75">
      <c r="A222" s="23" t="s">
        <v>169</v>
      </c>
      <c r="B222" s="24" t="s">
        <v>166</v>
      </c>
      <c r="C222" s="24" t="s">
        <v>170</v>
      </c>
      <c r="D222" s="24"/>
      <c r="E222" s="29">
        <f t="shared" si="33"/>
        <v>110388.96</v>
      </c>
      <c r="F222" s="29">
        <f t="shared" si="33"/>
        <v>0</v>
      </c>
      <c r="G222" s="29">
        <f t="shared" si="33"/>
        <v>110388.96</v>
      </c>
    </row>
    <row r="223" spans="1:7" ht="15.75">
      <c r="A223" s="23" t="s">
        <v>171</v>
      </c>
      <c r="B223" s="24" t="s">
        <v>166</v>
      </c>
      <c r="C223" s="24" t="s">
        <v>170</v>
      </c>
      <c r="D223" s="24" t="s">
        <v>172</v>
      </c>
      <c r="E223" s="29">
        <f t="shared" si="33"/>
        <v>110388.96</v>
      </c>
      <c r="F223" s="29">
        <f t="shared" si="33"/>
        <v>0</v>
      </c>
      <c r="G223" s="29">
        <f t="shared" si="33"/>
        <v>110388.96</v>
      </c>
    </row>
    <row r="224" spans="1:7" ht="15.75">
      <c r="A224" s="23" t="s">
        <v>173</v>
      </c>
      <c r="B224" s="24" t="s">
        <v>166</v>
      </c>
      <c r="C224" s="24" t="s">
        <v>170</v>
      </c>
      <c r="D224" s="24" t="s">
        <v>174</v>
      </c>
      <c r="E224" s="29">
        <v>110388.96</v>
      </c>
      <c r="F224" s="91"/>
      <c r="G224" s="29">
        <f>SUM(E224:F224)</f>
        <v>110388.96</v>
      </c>
    </row>
    <row r="225" spans="1:7" ht="15.75">
      <c r="A225" s="23" t="s">
        <v>175</v>
      </c>
      <c r="B225" s="24" t="s">
        <v>176</v>
      </c>
      <c r="C225" s="24"/>
      <c r="D225" s="24"/>
      <c r="E225" s="29">
        <f>E226</f>
        <v>320000</v>
      </c>
      <c r="F225" s="29">
        <f>F226</f>
        <v>0</v>
      </c>
      <c r="G225" s="29">
        <f>G226</f>
        <v>320000</v>
      </c>
    </row>
    <row r="226" spans="1:7" ht="31.5">
      <c r="A226" s="28" t="s">
        <v>177</v>
      </c>
      <c r="B226" s="24" t="s">
        <v>176</v>
      </c>
      <c r="C226" s="55" t="s">
        <v>156</v>
      </c>
      <c r="D226" s="24"/>
      <c r="E226" s="29">
        <f>E229</f>
        <v>320000</v>
      </c>
      <c r="F226" s="29">
        <f>F229</f>
        <v>0</v>
      </c>
      <c r="G226" s="29">
        <f>G229</f>
        <v>320000</v>
      </c>
    </row>
    <row r="227" spans="1:7" ht="31.5">
      <c r="A227" s="28" t="s">
        <v>157</v>
      </c>
      <c r="B227" s="24" t="s">
        <v>176</v>
      </c>
      <c r="C227" s="55" t="s">
        <v>158</v>
      </c>
      <c r="D227" s="24"/>
      <c r="E227" s="29">
        <f aca="true" t="shared" si="34" ref="E227:G228">E228</f>
        <v>320000</v>
      </c>
      <c r="F227" s="29">
        <f t="shared" si="34"/>
        <v>0</v>
      </c>
      <c r="G227" s="29">
        <f t="shared" si="34"/>
        <v>320000</v>
      </c>
    </row>
    <row r="228" spans="1:7" ht="31.5">
      <c r="A228" s="28" t="s">
        <v>178</v>
      </c>
      <c r="B228" s="24" t="s">
        <v>176</v>
      </c>
      <c r="C228" s="55" t="s">
        <v>179</v>
      </c>
      <c r="D228" s="24"/>
      <c r="E228" s="29">
        <f t="shared" si="34"/>
        <v>320000</v>
      </c>
      <c r="F228" s="29">
        <f t="shared" si="34"/>
        <v>0</v>
      </c>
      <c r="G228" s="29">
        <f t="shared" si="34"/>
        <v>320000</v>
      </c>
    </row>
    <row r="229" spans="1:7" ht="15.75">
      <c r="A229" s="28" t="s">
        <v>180</v>
      </c>
      <c r="B229" s="30" t="s">
        <v>176</v>
      </c>
      <c r="C229" s="30" t="s">
        <v>181</v>
      </c>
      <c r="D229" s="24"/>
      <c r="E229" s="29">
        <f>E232+E234+E230</f>
        <v>320000</v>
      </c>
      <c r="F229" s="29">
        <f>F232+F234+F230</f>
        <v>0</v>
      </c>
      <c r="G229" s="29">
        <f>G232+G234+G230</f>
        <v>320000</v>
      </c>
    </row>
    <row r="230" spans="1:7" ht="31.5">
      <c r="A230" s="33" t="s">
        <v>27</v>
      </c>
      <c r="B230" s="30" t="s">
        <v>176</v>
      </c>
      <c r="C230" s="30" t="s">
        <v>181</v>
      </c>
      <c r="D230" s="24" t="s">
        <v>28</v>
      </c>
      <c r="E230" s="29">
        <f>E231</f>
        <v>10000</v>
      </c>
      <c r="F230" s="29">
        <f>F231</f>
        <v>0</v>
      </c>
      <c r="G230" s="29">
        <f>G231</f>
        <v>10000</v>
      </c>
    </row>
    <row r="231" spans="1:7" ht="31.5">
      <c r="A231" s="33" t="s">
        <v>29</v>
      </c>
      <c r="B231" s="30" t="s">
        <v>176</v>
      </c>
      <c r="C231" s="30" t="s">
        <v>181</v>
      </c>
      <c r="D231" s="24" t="s">
        <v>30</v>
      </c>
      <c r="E231" s="29">
        <v>10000</v>
      </c>
      <c r="F231" s="91"/>
      <c r="G231" s="29">
        <f>SUM(E231:F231)</f>
        <v>10000</v>
      </c>
    </row>
    <row r="232" spans="1:7" ht="15.75">
      <c r="A232" s="23" t="s">
        <v>53</v>
      </c>
      <c r="B232" s="24" t="s">
        <v>176</v>
      </c>
      <c r="C232" s="30" t="s">
        <v>181</v>
      </c>
      <c r="D232" s="24" t="s">
        <v>54</v>
      </c>
      <c r="E232" s="29">
        <f>E233</f>
        <v>10000</v>
      </c>
      <c r="F232" s="29">
        <f>F233</f>
        <v>0</v>
      </c>
      <c r="G232" s="29">
        <f>G233</f>
        <v>10000</v>
      </c>
    </row>
    <row r="233" spans="1:7" ht="31.5">
      <c r="A233" s="40" t="s">
        <v>182</v>
      </c>
      <c r="B233" s="24" t="s">
        <v>176</v>
      </c>
      <c r="C233" s="30" t="s">
        <v>181</v>
      </c>
      <c r="D233" s="24" t="s">
        <v>183</v>
      </c>
      <c r="E233" s="29">
        <v>10000</v>
      </c>
      <c r="F233" s="91"/>
      <c r="G233" s="29">
        <f>SUM(E233:F233)</f>
        <v>10000</v>
      </c>
    </row>
    <row r="234" spans="1:7" ht="31.5">
      <c r="A234" s="23" t="s">
        <v>184</v>
      </c>
      <c r="B234" s="24" t="s">
        <v>176</v>
      </c>
      <c r="C234" s="30" t="s">
        <v>181</v>
      </c>
      <c r="D234" s="24" t="s">
        <v>185</v>
      </c>
      <c r="E234" s="29">
        <f>E235</f>
        <v>300000</v>
      </c>
      <c r="F234" s="29">
        <f>F235</f>
        <v>0</v>
      </c>
      <c r="G234" s="29">
        <f>G235</f>
        <v>300000</v>
      </c>
    </row>
    <row r="235" spans="1:7" ht="47.25">
      <c r="A235" s="23" t="s">
        <v>186</v>
      </c>
      <c r="B235" s="24" t="s">
        <v>176</v>
      </c>
      <c r="C235" s="30" t="s">
        <v>181</v>
      </c>
      <c r="D235" s="24" t="s">
        <v>187</v>
      </c>
      <c r="E235" s="29">
        <v>300000</v>
      </c>
      <c r="F235" s="91"/>
      <c r="G235" s="29">
        <f>SUM(E235:F235)</f>
        <v>300000</v>
      </c>
    </row>
    <row r="236" spans="1:7" ht="15.75">
      <c r="A236" s="25" t="s">
        <v>188</v>
      </c>
      <c r="B236" s="26" t="s">
        <v>189</v>
      </c>
      <c r="C236" s="31"/>
      <c r="D236" s="26"/>
      <c r="E236" s="41">
        <f aca="true" t="shared" si="35" ref="E236:G241">E237</f>
        <v>7931181</v>
      </c>
      <c r="F236" s="41">
        <f t="shared" si="35"/>
        <v>90000</v>
      </c>
      <c r="G236" s="41">
        <f t="shared" si="35"/>
        <v>8021181</v>
      </c>
    </row>
    <row r="237" spans="1:7" ht="15.75">
      <c r="A237" s="23" t="s">
        <v>190</v>
      </c>
      <c r="B237" s="24" t="s">
        <v>191</v>
      </c>
      <c r="C237" s="31"/>
      <c r="D237" s="24"/>
      <c r="E237" s="42">
        <f>E238</f>
        <v>7931181</v>
      </c>
      <c r="F237" s="42">
        <f t="shared" si="35"/>
        <v>90000</v>
      </c>
      <c r="G237" s="42">
        <f t="shared" si="35"/>
        <v>8021181</v>
      </c>
    </row>
    <row r="238" spans="1:7" ht="47.25">
      <c r="A238" s="43" t="s">
        <v>192</v>
      </c>
      <c r="B238" s="24" t="s">
        <v>191</v>
      </c>
      <c r="C238" s="24" t="s">
        <v>193</v>
      </c>
      <c r="D238" s="24"/>
      <c r="E238" s="42">
        <f t="shared" si="35"/>
        <v>7931181</v>
      </c>
      <c r="F238" s="42">
        <f t="shared" si="35"/>
        <v>90000</v>
      </c>
      <c r="G238" s="42">
        <f t="shared" si="35"/>
        <v>8021181</v>
      </c>
    </row>
    <row r="239" spans="1:7" ht="63">
      <c r="A239" s="37" t="s">
        <v>194</v>
      </c>
      <c r="B239" s="24" t="s">
        <v>191</v>
      </c>
      <c r="C239" s="24" t="s">
        <v>195</v>
      </c>
      <c r="D239" s="24"/>
      <c r="E239" s="42">
        <f t="shared" si="35"/>
        <v>7931181</v>
      </c>
      <c r="F239" s="42">
        <f t="shared" si="35"/>
        <v>90000</v>
      </c>
      <c r="G239" s="42">
        <f t="shared" si="35"/>
        <v>8021181</v>
      </c>
    </row>
    <row r="240" spans="1:7" ht="15.75">
      <c r="A240" s="37" t="s">
        <v>196</v>
      </c>
      <c r="B240" s="30" t="s">
        <v>191</v>
      </c>
      <c r="C240" s="30" t="s">
        <v>197</v>
      </c>
      <c r="D240" s="24"/>
      <c r="E240" s="42">
        <f>E241</f>
        <v>7931181</v>
      </c>
      <c r="F240" s="42">
        <f t="shared" si="35"/>
        <v>90000</v>
      </c>
      <c r="G240" s="42">
        <f t="shared" si="35"/>
        <v>8021181</v>
      </c>
    </row>
    <row r="241" spans="1:7" ht="31.5">
      <c r="A241" s="37" t="s">
        <v>184</v>
      </c>
      <c r="B241" s="24" t="s">
        <v>191</v>
      </c>
      <c r="C241" s="30" t="s">
        <v>197</v>
      </c>
      <c r="D241" s="24" t="s">
        <v>185</v>
      </c>
      <c r="E241" s="42">
        <f t="shared" si="35"/>
        <v>7931181</v>
      </c>
      <c r="F241" s="42">
        <f t="shared" si="35"/>
        <v>90000</v>
      </c>
      <c r="G241" s="42">
        <f t="shared" si="35"/>
        <v>8021181</v>
      </c>
    </row>
    <row r="242" spans="1:7" ht="15.75">
      <c r="A242" s="37" t="s">
        <v>198</v>
      </c>
      <c r="B242" s="24" t="s">
        <v>191</v>
      </c>
      <c r="C242" s="30" t="s">
        <v>197</v>
      </c>
      <c r="D242" s="24" t="s">
        <v>199</v>
      </c>
      <c r="E242" s="42">
        <v>7931181</v>
      </c>
      <c r="F242" s="42">
        <v>90000</v>
      </c>
      <c r="G242" s="42">
        <f>SUM(E242:F242)</f>
        <v>8021181</v>
      </c>
    </row>
    <row r="243" spans="1:7" ht="15.75">
      <c r="A243" s="25" t="s">
        <v>200</v>
      </c>
      <c r="B243" s="26" t="s">
        <v>201</v>
      </c>
      <c r="C243" s="24"/>
      <c r="D243" s="26"/>
      <c r="E243" s="41">
        <f>E244+E248</f>
        <v>163712</v>
      </c>
      <c r="F243" s="41">
        <f>F244+F248</f>
        <v>0</v>
      </c>
      <c r="G243" s="41">
        <f>G244+G248</f>
        <v>163712</v>
      </c>
    </row>
    <row r="244" spans="1:7" ht="15.75">
      <c r="A244" s="23" t="s">
        <v>234</v>
      </c>
      <c r="B244" s="24" t="s">
        <v>237</v>
      </c>
      <c r="C244" s="24"/>
      <c r="D244" s="26"/>
      <c r="E244" s="42">
        <f>E245</f>
        <v>83712</v>
      </c>
      <c r="F244" s="42">
        <f aca="true" t="shared" si="36" ref="F244:G246">F245</f>
        <v>0</v>
      </c>
      <c r="G244" s="42">
        <f t="shared" si="36"/>
        <v>83712</v>
      </c>
    </row>
    <row r="245" spans="1:7" ht="63">
      <c r="A245" s="23" t="s">
        <v>452</v>
      </c>
      <c r="B245" s="24" t="s">
        <v>237</v>
      </c>
      <c r="C245" s="24" t="s">
        <v>390</v>
      </c>
      <c r="D245" s="26"/>
      <c r="E245" s="90">
        <f>E246</f>
        <v>83712</v>
      </c>
      <c r="F245" s="90">
        <f t="shared" si="36"/>
        <v>0</v>
      </c>
      <c r="G245" s="90">
        <f t="shared" si="36"/>
        <v>83712</v>
      </c>
    </row>
    <row r="246" spans="1:7" ht="15.75">
      <c r="A246" s="23" t="s">
        <v>171</v>
      </c>
      <c r="B246" s="24" t="s">
        <v>237</v>
      </c>
      <c r="C246" s="24" t="s">
        <v>390</v>
      </c>
      <c r="D246" s="24" t="s">
        <v>172</v>
      </c>
      <c r="E246" s="90">
        <f>E247</f>
        <v>83712</v>
      </c>
      <c r="F246" s="90">
        <f t="shared" si="36"/>
        <v>0</v>
      </c>
      <c r="G246" s="90">
        <f t="shared" si="36"/>
        <v>83712</v>
      </c>
    </row>
    <row r="247" spans="1:7" ht="15.75">
      <c r="A247" s="23" t="s">
        <v>173</v>
      </c>
      <c r="B247" s="24" t="s">
        <v>237</v>
      </c>
      <c r="C247" s="24" t="s">
        <v>390</v>
      </c>
      <c r="D247" s="24" t="s">
        <v>174</v>
      </c>
      <c r="E247" s="90">
        <v>83712</v>
      </c>
      <c r="F247" s="91"/>
      <c r="G247" s="90">
        <f>SUM(E247:F247)</f>
        <v>83712</v>
      </c>
    </row>
    <row r="248" spans="1:7" ht="15.75">
      <c r="A248" s="23" t="s">
        <v>202</v>
      </c>
      <c r="B248" s="24" t="s">
        <v>203</v>
      </c>
      <c r="C248" s="24"/>
      <c r="D248" s="24"/>
      <c r="E248" s="42">
        <f>E249</f>
        <v>80000</v>
      </c>
      <c r="F248" s="42">
        <f aca="true" t="shared" si="37" ref="F248:G251">F249</f>
        <v>0</v>
      </c>
      <c r="G248" s="90">
        <f t="shared" si="37"/>
        <v>80000</v>
      </c>
    </row>
    <row r="249" spans="1:7" ht="16.5" customHeight="1">
      <c r="A249" s="38" t="s">
        <v>204</v>
      </c>
      <c r="B249" s="30" t="s">
        <v>205</v>
      </c>
      <c r="C249" s="30" t="s">
        <v>206</v>
      </c>
      <c r="D249" s="30"/>
      <c r="E249" s="42">
        <f>E250</f>
        <v>80000</v>
      </c>
      <c r="F249" s="42">
        <f t="shared" si="37"/>
        <v>0</v>
      </c>
      <c r="G249" s="90">
        <f t="shared" si="37"/>
        <v>80000</v>
      </c>
    </row>
    <row r="250" spans="1:7" ht="15.75">
      <c r="A250" s="38" t="s">
        <v>207</v>
      </c>
      <c r="B250" s="30" t="s">
        <v>203</v>
      </c>
      <c r="C250" s="30" t="s">
        <v>208</v>
      </c>
      <c r="D250" s="30"/>
      <c r="E250" s="42">
        <f>E251</f>
        <v>80000</v>
      </c>
      <c r="F250" s="42">
        <f t="shared" si="37"/>
        <v>0</v>
      </c>
      <c r="G250" s="90">
        <f t="shared" si="37"/>
        <v>80000</v>
      </c>
    </row>
    <row r="251" spans="1:7" ht="31.5">
      <c r="A251" s="37" t="s">
        <v>27</v>
      </c>
      <c r="B251" s="30" t="s">
        <v>203</v>
      </c>
      <c r="C251" s="30" t="s">
        <v>208</v>
      </c>
      <c r="D251" s="30" t="s">
        <v>28</v>
      </c>
      <c r="E251" s="42">
        <f>E252</f>
        <v>80000</v>
      </c>
      <c r="F251" s="42">
        <f t="shared" si="37"/>
        <v>0</v>
      </c>
      <c r="G251" s="90">
        <f t="shared" si="37"/>
        <v>80000</v>
      </c>
    </row>
    <row r="252" spans="1:7" ht="31.5">
      <c r="A252" s="37" t="s">
        <v>29</v>
      </c>
      <c r="B252" s="30" t="s">
        <v>203</v>
      </c>
      <c r="C252" s="30" t="s">
        <v>208</v>
      </c>
      <c r="D252" s="30" t="s">
        <v>30</v>
      </c>
      <c r="E252" s="42">
        <v>80000</v>
      </c>
      <c r="F252" s="91"/>
      <c r="G252" s="90">
        <f>SUM(E252:F252)</f>
        <v>80000</v>
      </c>
    </row>
  </sheetData>
  <sheetProtection/>
  <mergeCells count="2">
    <mergeCell ref="A2:G2"/>
    <mergeCell ref="E1:G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84">
      <selection activeCell="E205" sqref="E205"/>
    </sheetView>
  </sheetViews>
  <sheetFormatPr defaultColWidth="9.00390625" defaultRowHeight="15.75"/>
  <cols>
    <col min="1" max="1" width="70.75390625" style="12" customWidth="1"/>
    <col min="2" max="2" width="14.75390625" style="14" customWidth="1"/>
    <col min="3" max="3" width="10.875" style="14" customWidth="1"/>
    <col min="4" max="4" width="14.75390625" style="190" customWidth="1"/>
    <col min="5" max="5" width="12.375" style="14" bestFit="1" customWidth="1"/>
    <col min="6" max="6" width="12.50390625" style="14" customWidth="1"/>
    <col min="7" max="7" width="9.00390625" style="14" customWidth="1"/>
    <col min="8" max="8" width="15.25390625" style="14" customWidth="1"/>
    <col min="9" max="16384" width="9.00390625" style="14" customWidth="1"/>
  </cols>
  <sheetData>
    <row r="1" spans="2:6" ht="87" customHeight="1">
      <c r="B1" s="49"/>
      <c r="C1" s="49"/>
      <c r="D1" s="191" t="s">
        <v>494</v>
      </c>
      <c r="E1" s="191"/>
      <c r="F1" s="191"/>
    </row>
    <row r="2" spans="1:10" ht="39" customHeight="1">
      <c r="A2" s="202" t="s">
        <v>454</v>
      </c>
      <c r="B2" s="202"/>
      <c r="C2" s="202"/>
      <c r="D2" s="202"/>
      <c r="E2" s="202"/>
      <c r="F2" s="202"/>
      <c r="G2" s="118"/>
      <c r="H2" s="118"/>
      <c r="I2" s="118"/>
      <c r="J2" s="118"/>
    </row>
    <row r="3" spans="2:6" ht="12.75">
      <c r="B3" s="12"/>
      <c r="C3" s="12"/>
      <c r="D3" s="186"/>
      <c r="F3" s="94" t="s">
        <v>11</v>
      </c>
    </row>
    <row r="4" spans="1:6" ht="54">
      <c r="A4" s="18" t="s">
        <v>0</v>
      </c>
      <c r="B4" s="18" t="s">
        <v>14</v>
      </c>
      <c r="C4" s="11" t="s">
        <v>15</v>
      </c>
      <c r="D4" s="111" t="s">
        <v>471</v>
      </c>
      <c r="E4" s="111" t="s">
        <v>472</v>
      </c>
      <c r="F4" s="112" t="s">
        <v>473</v>
      </c>
    </row>
    <row r="5" spans="1:6" ht="12.75">
      <c r="A5" s="82">
        <v>1</v>
      </c>
      <c r="B5" s="83">
        <v>4</v>
      </c>
      <c r="C5" s="83">
        <v>5</v>
      </c>
      <c r="D5" s="187">
        <v>6</v>
      </c>
      <c r="E5" s="83">
        <v>7</v>
      </c>
      <c r="F5" s="95">
        <v>8</v>
      </c>
    </row>
    <row r="6" spans="1:6" s="22" customFormat="1" ht="15.75">
      <c r="A6" s="19" t="s">
        <v>16</v>
      </c>
      <c r="B6" s="20"/>
      <c r="C6" s="20"/>
      <c r="D6" s="68">
        <f>D7+D25+D53+D59+D64+D96+D123+D128+D146+D154+D158+D164+D177+D185+D196+D200+D207+D211+D170</f>
        <v>95118888.32999998</v>
      </c>
      <c r="E6" s="21">
        <f>E7+E25+E53+E59+E64+E96+E123+E128+E146+E154+E158+E164+E177+E185+E196+E200+E207+E211+E170</f>
        <v>0</v>
      </c>
      <c r="F6" s="21">
        <f>F7+F25+F53+F59+F64+F96+F123+F128+F146+F154+F158+F164+F177+F185+F196+F200+F207+F211+F170</f>
        <v>95118888.33</v>
      </c>
    </row>
    <row r="7" spans="1:8" ht="31.5">
      <c r="A7" s="96" t="s">
        <v>155</v>
      </c>
      <c r="B7" s="26" t="s">
        <v>156</v>
      </c>
      <c r="C7" s="26"/>
      <c r="D7" s="68">
        <f>D8</f>
        <v>670388.96</v>
      </c>
      <c r="E7" s="21">
        <f>E8</f>
        <v>0</v>
      </c>
      <c r="F7" s="21">
        <f>F8</f>
        <v>670388.96</v>
      </c>
      <c r="H7" s="48"/>
    </row>
    <row r="8" spans="1:8" ht="31.5">
      <c r="A8" s="33" t="s">
        <v>157</v>
      </c>
      <c r="B8" s="24" t="s">
        <v>158</v>
      </c>
      <c r="C8" s="24"/>
      <c r="D8" s="36">
        <f>D9+D13+D21</f>
        <v>670388.96</v>
      </c>
      <c r="E8" s="29">
        <f>E9+E13+E21</f>
        <v>0</v>
      </c>
      <c r="F8" s="29">
        <f>F9+F13+F21</f>
        <v>670388.96</v>
      </c>
      <c r="H8" s="48"/>
    </row>
    <row r="9" spans="1:6" ht="30" customHeight="1">
      <c r="A9" s="28" t="s">
        <v>167</v>
      </c>
      <c r="B9" s="24" t="s">
        <v>168</v>
      </c>
      <c r="C9" s="24"/>
      <c r="D9" s="36">
        <f>D10</f>
        <v>110388.96</v>
      </c>
      <c r="E9" s="29">
        <f aca="true" t="shared" si="0" ref="E9:F11">E10</f>
        <v>0</v>
      </c>
      <c r="F9" s="29">
        <f t="shared" si="0"/>
        <v>110388.96</v>
      </c>
    </row>
    <row r="10" spans="1:6" ht="48.75" customHeight="1">
      <c r="A10" s="23" t="s">
        <v>169</v>
      </c>
      <c r="B10" s="24" t="s">
        <v>170</v>
      </c>
      <c r="C10" s="24"/>
      <c r="D10" s="36">
        <f>D11</f>
        <v>110388.96</v>
      </c>
      <c r="E10" s="29">
        <f t="shared" si="0"/>
        <v>0</v>
      </c>
      <c r="F10" s="29">
        <f t="shared" si="0"/>
        <v>110388.96</v>
      </c>
    </row>
    <row r="11" spans="1:6" ht="15.75">
      <c r="A11" s="23" t="s">
        <v>171</v>
      </c>
      <c r="B11" s="24" t="s">
        <v>170</v>
      </c>
      <c r="C11" s="24" t="s">
        <v>172</v>
      </c>
      <c r="D11" s="36">
        <f>D12</f>
        <v>110388.96</v>
      </c>
      <c r="E11" s="29">
        <f t="shared" si="0"/>
        <v>0</v>
      </c>
      <c r="F11" s="29">
        <f t="shared" si="0"/>
        <v>110388.96</v>
      </c>
    </row>
    <row r="12" spans="1:6" ht="15.75">
      <c r="A12" s="23" t="s">
        <v>173</v>
      </c>
      <c r="B12" s="24" t="s">
        <v>170</v>
      </c>
      <c r="C12" s="24" t="s">
        <v>174</v>
      </c>
      <c r="D12" s="36">
        <v>110388.96</v>
      </c>
      <c r="E12" s="91"/>
      <c r="F12" s="29">
        <f>SUM(D12:E12)</f>
        <v>110388.96</v>
      </c>
    </row>
    <row r="13" spans="1:6" ht="31.5">
      <c r="A13" s="28" t="s">
        <v>178</v>
      </c>
      <c r="B13" s="55" t="s">
        <v>179</v>
      </c>
      <c r="C13" s="24"/>
      <c r="D13" s="36">
        <f>D14</f>
        <v>320000</v>
      </c>
      <c r="E13" s="29">
        <f>E14</f>
        <v>0</v>
      </c>
      <c r="F13" s="29">
        <f>F14</f>
        <v>320000</v>
      </c>
    </row>
    <row r="14" spans="1:6" ht="15.75">
      <c r="A14" s="28" t="s">
        <v>180</v>
      </c>
      <c r="B14" s="30" t="s">
        <v>181</v>
      </c>
      <c r="C14" s="24"/>
      <c r="D14" s="36">
        <f>D15+D17+D19</f>
        <v>320000</v>
      </c>
      <c r="E14" s="29">
        <f>E15+E17+E19</f>
        <v>0</v>
      </c>
      <c r="F14" s="29">
        <f>F15+F17+F19</f>
        <v>320000</v>
      </c>
    </row>
    <row r="15" spans="1:6" ht="15.75">
      <c r="A15" s="76" t="s">
        <v>27</v>
      </c>
      <c r="B15" s="55" t="s">
        <v>181</v>
      </c>
      <c r="C15" s="55" t="s">
        <v>28</v>
      </c>
      <c r="D15" s="36">
        <f>D16</f>
        <v>10000</v>
      </c>
      <c r="E15" s="36">
        <f>E16</f>
        <v>0</v>
      </c>
      <c r="F15" s="29">
        <f>F16</f>
        <v>10000</v>
      </c>
    </row>
    <row r="16" spans="1:6" ht="15.75">
      <c r="A16" s="74" t="s">
        <v>29</v>
      </c>
      <c r="B16" s="55" t="s">
        <v>181</v>
      </c>
      <c r="C16" s="55" t="s">
        <v>30</v>
      </c>
      <c r="D16" s="36">
        <v>10000</v>
      </c>
      <c r="E16" s="91"/>
      <c r="F16" s="29">
        <f>SUM(D16:E16)</f>
        <v>10000</v>
      </c>
    </row>
    <row r="17" spans="1:6" ht="15.75">
      <c r="A17" s="23" t="s">
        <v>53</v>
      </c>
      <c r="B17" s="30" t="s">
        <v>181</v>
      </c>
      <c r="C17" s="24" t="s">
        <v>54</v>
      </c>
      <c r="D17" s="36">
        <f>D18</f>
        <v>10000</v>
      </c>
      <c r="E17" s="29">
        <f>E18</f>
        <v>0</v>
      </c>
      <c r="F17" s="29">
        <f>F18</f>
        <v>10000</v>
      </c>
    </row>
    <row r="18" spans="1:6" ht="31.5">
      <c r="A18" s="40" t="s">
        <v>182</v>
      </c>
      <c r="B18" s="30" t="s">
        <v>181</v>
      </c>
      <c r="C18" s="24" t="s">
        <v>183</v>
      </c>
      <c r="D18" s="36">
        <v>10000</v>
      </c>
      <c r="E18" s="91"/>
      <c r="F18" s="29">
        <f>SUM(D18:E18)</f>
        <v>10000</v>
      </c>
    </row>
    <row r="19" spans="1:6" ht="31.5">
      <c r="A19" s="23" t="s">
        <v>184</v>
      </c>
      <c r="B19" s="30" t="s">
        <v>181</v>
      </c>
      <c r="C19" s="24" t="s">
        <v>185</v>
      </c>
      <c r="D19" s="36">
        <f>D20</f>
        <v>300000</v>
      </c>
      <c r="E19" s="29">
        <f>E20</f>
        <v>0</v>
      </c>
      <c r="F19" s="29">
        <f>F20</f>
        <v>300000</v>
      </c>
    </row>
    <row r="20" spans="1:6" ht="31.5">
      <c r="A20" s="23" t="s">
        <v>186</v>
      </c>
      <c r="B20" s="30" t="s">
        <v>181</v>
      </c>
      <c r="C20" s="24" t="s">
        <v>187</v>
      </c>
      <c r="D20" s="36">
        <v>300000</v>
      </c>
      <c r="E20" s="91"/>
      <c r="F20" s="29">
        <f>SUM(D20:E20)</f>
        <v>300000</v>
      </c>
    </row>
    <row r="21" spans="1:6" ht="33" customHeight="1">
      <c r="A21" s="33" t="s">
        <v>159</v>
      </c>
      <c r="B21" s="24" t="s">
        <v>160</v>
      </c>
      <c r="C21" s="24"/>
      <c r="D21" s="36">
        <f>D22</f>
        <v>240000</v>
      </c>
      <c r="E21" s="29">
        <f aca="true" t="shared" si="1" ref="E21:F23">E22</f>
        <v>0</v>
      </c>
      <c r="F21" s="29">
        <f t="shared" si="1"/>
        <v>240000</v>
      </c>
    </row>
    <row r="22" spans="1:6" ht="31.5">
      <c r="A22" s="33" t="s">
        <v>161</v>
      </c>
      <c r="B22" s="24" t="s">
        <v>162</v>
      </c>
      <c r="C22" s="24"/>
      <c r="D22" s="36">
        <f>D23</f>
        <v>240000</v>
      </c>
      <c r="E22" s="29">
        <f t="shared" si="1"/>
        <v>0</v>
      </c>
      <c r="F22" s="29">
        <f t="shared" si="1"/>
        <v>240000</v>
      </c>
    </row>
    <row r="23" spans="1:6" ht="15.75">
      <c r="A23" s="33" t="s">
        <v>53</v>
      </c>
      <c r="B23" s="24" t="s">
        <v>162</v>
      </c>
      <c r="C23" s="24" t="s">
        <v>54</v>
      </c>
      <c r="D23" s="36">
        <f>D24</f>
        <v>240000</v>
      </c>
      <c r="E23" s="29">
        <f t="shared" si="1"/>
        <v>0</v>
      </c>
      <c r="F23" s="29">
        <f t="shared" si="1"/>
        <v>240000</v>
      </c>
    </row>
    <row r="24" spans="1:6" ht="15.75">
      <c r="A24" s="33" t="s">
        <v>163</v>
      </c>
      <c r="B24" s="24" t="s">
        <v>162</v>
      </c>
      <c r="C24" s="24" t="s">
        <v>164</v>
      </c>
      <c r="D24" s="36">
        <v>240000</v>
      </c>
      <c r="E24" s="91"/>
      <c r="F24" s="29">
        <f>SUM(D24:E24)</f>
        <v>240000</v>
      </c>
    </row>
    <row r="25" spans="1:6" ht="50.25" customHeight="1">
      <c r="A25" s="44" t="s">
        <v>455</v>
      </c>
      <c r="B25" s="45" t="s">
        <v>366</v>
      </c>
      <c r="C25" s="26"/>
      <c r="D25" s="68">
        <f>D26+D31+D34+D43+D49</f>
        <v>19860958</v>
      </c>
      <c r="E25" s="21">
        <f>E26+E31+E34+E43+E49</f>
        <v>0</v>
      </c>
      <c r="F25" s="21">
        <f>F26+F31+F34+F43+F49</f>
        <v>19860958</v>
      </c>
    </row>
    <row r="26" spans="1:6" ht="15.75">
      <c r="A26" s="28" t="s">
        <v>22</v>
      </c>
      <c r="B26" s="30" t="s">
        <v>368</v>
      </c>
      <c r="C26" s="24"/>
      <c r="D26" s="36">
        <f>D27+D29</f>
        <v>14807084</v>
      </c>
      <c r="E26" s="29">
        <f>E27+E29</f>
        <v>290000</v>
      </c>
      <c r="F26" s="29">
        <f>F27+F29</f>
        <v>15097084</v>
      </c>
    </row>
    <row r="27" spans="1:6" ht="47.25" customHeight="1">
      <c r="A27" s="28" t="s">
        <v>23</v>
      </c>
      <c r="B27" s="30" t="s">
        <v>368</v>
      </c>
      <c r="C27" s="30" t="s">
        <v>24</v>
      </c>
      <c r="D27" s="36">
        <f>D28</f>
        <v>12626584</v>
      </c>
      <c r="E27" s="29">
        <f>E28</f>
        <v>0</v>
      </c>
      <c r="F27" s="29">
        <f>F28</f>
        <v>12626584</v>
      </c>
    </row>
    <row r="28" spans="1:6" ht="16.5" customHeight="1">
      <c r="A28" s="28" t="s">
        <v>25</v>
      </c>
      <c r="B28" s="30" t="s">
        <v>368</v>
      </c>
      <c r="C28" s="30" t="s">
        <v>26</v>
      </c>
      <c r="D28" s="36">
        <v>12626584</v>
      </c>
      <c r="E28" s="29"/>
      <c r="F28" s="29">
        <f>SUM(D28:E28)</f>
        <v>12626584</v>
      </c>
    </row>
    <row r="29" spans="1:6" ht="16.5" customHeight="1">
      <c r="A29" s="28" t="s">
        <v>27</v>
      </c>
      <c r="B29" s="30" t="s">
        <v>368</v>
      </c>
      <c r="C29" s="30" t="s">
        <v>28</v>
      </c>
      <c r="D29" s="36">
        <f>D30</f>
        <v>2180500</v>
      </c>
      <c r="E29" s="29">
        <f>E30</f>
        <v>290000</v>
      </c>
      <c r="F29" s="29">
        <f>F30</f>
        <v>2470500</v>
      </c>
    </row>
    <row r="30" spans="1:8" ht="31.5">
      <c r="A30" s="28" t="s">
        <v>29</v>
      </c>
      <c r="B30" s="30" t="s">
        <v>368</v>
      </c>
      <c r="C30" s="30" t="s">
        <v>30</v>
      </c>
      <c r="D30" s="36">
        <v>2180500</v>
      </c>
      <c r="E30" s="29">
        <v>290000</v>
      </c>
      <c r="F30" s="29">
        <f>SUM(D30:E30)</f>
        <v>2470500</v>
      </c>
      <c r="H30" s="48"/>
    </row>
    <row r="31" spans="1:6" ht="31.5">
      <c r="A31" s="23" t="s">
        <v>36</v>
      </c>
      <c r="B31" s="30" t="s">
        <v>369</v>
      </c>
      <c r="C31" s="24"/>
      <c r="D31" s="36">
        <f aca="true" t="shared" si="2" ref="D31:F32">D32</f>
        <v>919673</v>
      </c>
      <c r="E31" s="29">
        <f t="shared" si="2"/>
        <v>0</v>
      </c>
      <c r="F31" s="29">
        <f t="shared" si="2"/>
        <v>919673</v>
      </c>
    </row>
    <row r="32" spans="1:6" ht="46.5" customHeight="1">
      <c r="A32" s="28" t="s">
        <v>23</v>
      </c>
      <c r="B32" s="30" t="s">
        <v>369</v>
      </c>
      <c r="C32" s="30" t="s">
        <v>24</v>
      </c>
      <c r="D32" s="36">
        <f t="shared" si="2"/>
        <v>919673</v>
      </c>
      <c r="E32" s="29">
        <f t="shared" si="2"/>
        <v>0</v>
      </c>
      <c r="F32" s="29">
        <f t="shared" si="2"/>
        <v>919673</v>
      </c>
    </row>
    <row r="33" spans="1:6" ht="16.5" customHeight="1">
      <c r="A33" s="28" t="s">
        <v>25</v>
      </c>
      <c r="B33" s="30" t="s">
        <v>369</v>
      </c>
      <c r="C33" s="30" t="s">
        <v>26</v>
      </c>
      <c r="D33" s="36">
        <v>919673</v>
      </c>
      <c r="E33" s="29"/>
      <c r="F33" s="29">
        <f>SUM(D33:E33)</f>
        <v>919673</v>
      </c>
    </row>
    <row r="34" spans="1:6" ht="15.75">
      <c r="A34" s="28" t="s">
        <v>52</v>
      </c>
      <c r="B34" s="30" t="s">
        <v>371</v>
      </c>
      <c r="C34" s="30"/>
      <c r="D34" s="36">
        <f>D37+D39+D35+D41</f>
        <v>3368786</v>
      </c>
      <c r="E34" s="29">
        <f>E37+E39+E35+E41</f>
        <v>-290000</v>
      </c>
      <c r="F34" s="29">
        <f>F37+F39+F35+F41</f>
        <v>3078786</v>
      </c>
    </row>
    <row r="35" spans="1:6" ht="15.75">
      <c r="A35" s="28" t="s">
        <v>222</v>
      </c>
      <c r="B35" s="30" t="s">
        <v>371</v>
      </c>
      <c r="C35" s="30" t="s">
        <v>24</v>
      </c>
      <c r="D35" s="36">
        <f>D36</f>
        <v>165786</v>
      </c>
      <c r="E35" s="29">
        <f>E36</f>
        <v>0</v>
      </c>
      <c r="F35" s="29">
        <f>F36</f>
        <v>165786</v>
      </c>
    </row>
    <row r="36" spans="1:6" ht="16.5" customHeight="1">
      <c r="A36" s="28" t="s">
        <v>25</v>
      </c>
      <c r="B36" s="30" t="s">
        <v>371</v>
      </c>
      <c r="C36" s="30" t="s">
        <v>26</v>
      </c>
      <c r="D36" s="36">
        <v>165786</v>
      </c>
      <c r="E36" s="91"/>
      <c r="F36" s="29">
        <f>SUM(D36:E36)</f>
        <v>165786</v>
      </c>
    </row>
    <row r="37" spans="1:6" ht="16.5" customHeight="1">
      <c r="A37" s="28" t="s">
        <v>27</v>
      </c>
      <c r="B37" s="30" t="s">
        <v>371</v>
      </c>
      <c r="C37" s="30" t="s">
        <v>28</v>
      </c>
      <c r="D37" s="36">
        <f>D38</f>
        <v>3085000</v>
      </c>
      <c r="E37" s="29">
        <f>E38</f>
        <v>-290000</v>
      </c>
      <c r="F37" s="29">
        <f>F38</f>
        <v>2795000</v>
      </c>
    </row>
    <row r="38" spans="1:6" ht="31.5">
      <c r="A38" s="28" t="s">
        <v>29</v>
      </c>
      <c r="B38" s="30" t="s">
        <v>371</v>
      </c>
      <c r="C38" s="30" t="s">
        <v>30</v>
      </c>
      <c r="D38" s="36">
        <v>3085000</v>
      </c>
      <c r="E38" s="29">
        <v>-290000</v>
      </c>
      <c r="F38" s="29">
        <f>SUM(D38:E38)</f>
        <v>2795000</v>
      </c>
    </row>
    <row r="39" spans="1:6" ht="15.75">
      <c r="A39" s="28" t="s">
        <v>53</v>
      </c>
      <c r="B39" s="30" t="s">
        <v>371</v>
      </c>
      <c r="C39" s="30" t="s">
        <v>54</v>
      </c>
      <c r="D39" s="36">
        <f>D40</f>
        <v>73000</v>
      </c>
      <c r="E39" s="29">
        <f>E40</f>
        <v>0</v>
      </c>
      <c r="F39" s="29">
        <f>F40</f>
        <v>73000</v>
      </c>
    </row>
    <row r="40" spans="1:6" ht="15.75">
      <c r="A40" s="28" t="s">
        <v>245</v>
      </c>
      <c r="B40" s="30" t="s">
        <v>371</v>
      </c>
      <c r="C40" s="30" t="s">
        <v>246</v>
      </c>
      <c r="D40" s="36">
        <v>73000</v>
      </c>
      <c r="E40" s="91"/>
      <c r="F40" s="29">
        <f>SUM(D40:E40)</f>
        <v>73000</v>
      </c>
    </row>
    <row r="41" spans="1:6" ht="15.75">
      <c r="A41" s="28" t="s">
        <v>34</v>
      </c>
      <c r="B41" s="30" t="s">
        <v>371</v>
      </c>
      <c r="C41" s="30" t="s">
        <v>35</v>
      </c>
      <c r="D41" s="36">
        <f>D42</f>
        <v>45000</v>
      </c>
      <c r="E41" s="29">
        <f>E42</f>
        <v>0</v>
      </c>
      <c r="F41" s="29">
        <f>F42</f>
        <v>45000</v>
      </c>
    </row>
    <row r="42" spans="1:6" ht="15.75">
      <c r="A42" s="28" t="s">
        <v>372</v>
      </c>
      <c r="B42" s="30" t="s">
        <v>371</v>
      </c>
      <c r="C42" s="30" t="s">
        <v>373</v>
      </c>
      <c r="D42" s="36">
        <v>45000</v>
      </c>
      <c r="E42" s="91"/>
      <c r="F42" s="29">
        <f>SUM(D42:E42)</f>
        <v>45000</v>
      </c>
    </row>
    <row r="43" spans="1:6" ht="15.75">
      <c r="A43" s="38" t="s">
        <v>22</v>
      </c>
      <c r="B43" s="55" t="s">
        <v>366</v>
      </c>
      <c r="C43" s="55"/>
      <c r="D43" s="36">
        <f>D44</f>
        <v>315415</v>
      </c>
      <c r="E43" s="36">
        <f>E44</f>
        <v>0</v>
      </c>
      <c r="F43" s="29">
        <f>F44</f>
        <v>315415</v>
      </c>
    </row>
    <row r="44" spans="1:6" ht="47.25">
      <c r="A44" s="38" t="s">
        <v>23</v>
      </c>
      <c r="B44" s="55" t="s">
        <v>444</v>
      </c>
      <c r="C44" s="55"/>
      <c r="D44" s="36">
        <f>D45+D47</f>
        <v>315415</v>
      </c>
      <c r="E44" s="36">
        <f>E45+E47</f>
        <v>0</v>
      </c>
      <c r="F44" s="29">
        <f>F45+F47</f>
        <v>315415</v>
      </c>
    </row>
    <row r="45" spans="1:6" ht="15.75">
      <c r="A45" s="38" t="s">
        <v>25</v>
      </c>
      <c r="B45" s="55" t="s">
        <v>444</v>
      </c>
      <c r="C45" s="55" t="s">
        <v>24</v>
      </c>
      <c r="D45" s="36">
        <f>D46</f>
        <v>292415</v>
      </c>
      <c r="E45" s="36">
        <f>E46</f>
        <v>0</v>
      </c>
      <c r="F45" s="29">
        <f>F46</f>
        <v>292415</v>
      </c>
    </row>
    <row r="46" spans="1:6" ht="15.75">
      <c r="A46" s="38" t="s">
        <v>27</v>
      </c>
      <c r="B46" s="55" t="s">
        <v>444</v>
      </c>
      <c r="C46" s="55" t="s">
        <v>26</v>
      </c>
      <c r="D46" s="36">
        <v>292415</v>
      </c>
      <c r="E46" s="91"/>
      <c r="F46" s="29">
        <f>SUM(D46:E46)</f>
        <v>292415</v>
      </c>
    </row>
    <row r="47" spans="1:6" ht="31.5">
      <c r="A47" s="38" t="s">
        <v>29</v>
      </c>
      <c r="B47" s="55" t="s">
        <v>444</v>
      </c>
      <c r="C47" s="55" t="s">
        <v>28</v>
      </c>
      <c r="D47" s="36">
        <f>D48</f>
        <v>23000</v>
      </c>
      <c r="E47" s="36">
        <f>E48</f>
        <v>0</v>
      </c>
      <c r="F47" s="29">
        <f>F48</f>
        <v>23000</v>
      </c>
    </row>
    <row r="48" spans="1:6" ht="31.5">
      <c r="A48" s="28" t="s">
        <v>29</v>
      </c>
      <c r="B48" s="55" t="s">
        <v>444</v>
      </c>
      <c r="C48" s="55" t="s">
        <v>30</v>
      </c>
      <c r="D48" s="36">
        <v>23000</v>
      </c>
      <c r="E48" s="91"/>
      <c r="F48" s="29">
        <f>SUM(D48:E48)</f>
        <v>23000</v>
      </c>
    </row>
    <row r="49" spans="1:6" ht="15.75">
      <c r="A49" s="38" t="s">
        <v>22</v>
      </c>
      <c r="B49" s="55" t="s">
        <v>366</v>
      </c>
      <c r="C49" s="55"/>
      <c r="D49" s="36">
        <f aca="true" t="shared" si="3" ref="D49:F51">D50</f>
        <v>450000</v>
      </c>
      <c r="E49" s="36">
        <f t="shared" si="3"/>
        <v>0</v>
      </c>
      <c r="F49" s="36">
        <f t="shared" si="3"/>
        <v>450000</v>
      </c>
    </row>
    <row r="50" spans="1:6" ht="31.5">
      <c r="A50" s="28" t="s">
        <v>514</v>
      </c>
      <c r="B50" s="30" t="s">
        <v>515</v>
      </c>
      <c r="C50" s="30"/>
      <c r="D50" s="36">
        <f t="shared" si="3"/>
        <v>450000</v>
      </c>
      <c r="E50" s="29">
        <f t="shared" si="3"/>
        <v>0</v>
      </c>
      <c r="F50" s="29">
        <f t="shared" si="3"/>
        <v>450000</v>
      </c>
    </row>
    <row r="51" spans="1:6" ht="15.75">
      <c r="A51" s="28" t="s">
        <v>27</v>
      </c>
      <c r="B51" s="30" t="s">
        <v>515</v>
      </c>
      <c r="C51" s="30" t="s">
        <v>28</v>
      </c>
      <c r="D51" s="36">
        <f t="shared" si="3"/>
        <v>450000</v>
      </c>
      <c r="E51" s="29">
        <f t="shared" si="3"/>
        <v>0</v>
      </c>
      <c r="F51" s="29">
        <f t="shared" si="3"/>
        <v>450000</v>
      </c>
    </row>
    <row r="52" spans="1:6" ht="31.5">
      <c r="A52" s="28" t="s">
        <v>29</v>
      </c>
      <c r="B52" s="30" t="s">
        <v>515</v>
      </c>
      <c r="C52" s="30" t="s">
        <v>30</v>
      </c>
      <c r="D52" s="36">
        <v>450000</v>
      </c>
      <c r="E52" s="93"/>
      <c r="F52" s="29">
        <f>D52+E52</f>
        <v>450000</v>
      </c>
    </row>
    <row r="53" spans="1:6" ht="28.5" customHeight="1">
      <c r="A53" s="25" t="s">
        <v>122</v>
      </c>
      <c r="B53" s="26" t="s">
        <v>123</v>
      </c>
      <c r="C53" s="26"/>
      <c r="D53" s="68">
        <f>D54</f>
        <v>384000</v>
      </c>
      <c r="E53" s="21">
        <f>E54</f>
        <v>0</v>
      </c>
      <c r="F53" s="21">
        <f>F54</f>
        <v>384000</v>
      </c>
    </row>
    <row r="54" spans="1:6" ht="16.5" customHeight="1">
      <c r="A54" s="23" t="s">
        <v>124</v>
      </c>
      <c r="B54" s="24" t="s">
        <v>125</v>
      </c>
      <c r="C54" s="24"/>
      <c r="D54" s="36">
        <f>D56</f>
        <v>384000</v>
      </c>
      <c r="E54" s="29">
        <f>E56</f>
        <v>0</v>
      </c>
      <c r="F54" s="29">
        <f>F56</f>
        <v>384000</v>
      </c>
    </row>
    <row r="55" spans="1:6" ht="31.5">
      <c r="A55" s="23" t="s">
        <v>126</v>
      </c>
      <c r="B55" s="24" t="s">
        <v>127</v>
      </c>
      <c r="C55" s="24"/>
      <c r="D55" s="36">
        <f>D56</f>
        <v>384000</v>
      </c>
      <c r="E55" s="29">
        <f aca="true" t="shared" si="4" ref="E55:F57">E56</f>
        <v>0</v>
      </c>
      <c r="F55" s="29">
        <f t="shared" si="4"/>
        <v>384000</v>
      </c>
    </row>
    <row r="56" spans="1:6" ht="16.5" customHeight="1">
      <c r="A56" s="23" t="s">
        <v>128</v>
      </c>
      <c r="B56" s="24" t="s">
        <v>129</v>
      </c>
      <c r="C56" s="24"/>
      <c r="D56" s="36">
        <f>D57</f>
        <v>384000</v>
      </c>
      <c r="E56" s="29">
        <f t="shared" si="4"/>
        <v>0</v>
      </c>
      <c r="F56" s="29">
        <f t="shared" si="4"/>
        <v>384000</v>
      </c>
    </row>
    <row r="57" spans="1:6" ht="16.5" customHeight="1">
      <c r="A57" s="33" t="s">
        <v>27</v>
      </c>
      <c r="B57" s="24" t="s">
        <v>129</v>
      </c>
      <c r="C57" s="24" t="s">
        <v>28</v>
      </c>
      <c r="D57" s="36">
        <f>D58</f>
        <v>384000</v>
      </c>
      <c r="E57" s="29">
        <f t="shared" si="4"/>
        <v>0</v>
      </c>
      <c r="F57" s="29">
        <f t="shared" si="4"/>
        <v>384000</v>
      </c>
    </row>
    <row r="58" spans="1:6" ht="31.5">
      <c r="A58" s="33" t="s">
        <v>29</v>
      </c>
      <c r="B58" s="24" t="s">
        <v>129</v>
      </c>
      <c r="C58" s="24" t="s">
        <v>30</v>
      </c>
      <c r="D58" s="36">
        <v>384000</v>
      </c>
      <c r="E58" s="91"/>
      <c r="F58" s="29">
        <f>SUM(D58:E58)</f>
        <v>384000</v>
      </c>
    </row>
    <row r="59" spans="1:6" ht="31.5">
      <c r="A59" s="96" t="s">
        <v>451</v>
      </c>
      <c r="B59" s="60" t="s">
        <v>384</v>
      </c>
      <c r="C59" s="97"/>
      <c r="D59" s="68">
        <f>D60</f>
        <v>25000</v>
      </c>
      <c r="E59" s="21">
        <f aca="true" t="shared" si="5" ref="E59:F62">E60</f>
        <v>0</v>
      </c>
      <c r="F59" s="21">
        <f t="shared" si="5"/>
        <v>25000</v>
      </c>
    </row>
    <row r="60" spans="1:6" ht="47.25">
      <c r="A60" s="33" t="s">
        <v>385</v>
      </c>
      <c r="B60" s="55" t="s">
        <v>386</v>
      </c>
      <c r="C60" s="85"/>
      <c r="D60" s="36">
        <f>D61</f>
        <v>25000</v>
      </c>
      <c r="E60" s="29">
        <f t="shared" si="5"/>
        <v>0</v>
      </c>
      <c r="F60" s="29">
        <f t="shared" si="5"/>
        <v>25000</v>
      </c>
    </row>
    <row r="61" spans="1:6" ht="16.5" customHeight="1">
      <c r="A61" s="33" t="s">
        <v>387</v>
      </c>
      <c r="B61" s="55" t="s">
        <v>388</v>
      </c>
      <c r="C61" s="24"/>
      <c r="D61" s="36">
        <f>D62</f>
        <v>25000</v>
      </c>
      <c r="E61" s="29">
        <f t="shared" si="5"/>
        <v>0</v>
      </c>
      <c r="F61" s="29">
        <f t="shared" si="5"/>
        <v>25000</v>
      </c>
    </row>
    <row r="62" spans="1:6" ht="46.5" customHeight="1">
      <c r="A62" s="33" t="s">
        <v>23</v>
      </c>
      <c r="B62" s="55" t="s">
        <v>388</v>
      </c>
      <c r="C62" s="24" t="s">
        <v>24</v>
      </c>
      <c r="D62" s="36">
        <f>D63</f>
        <v>25000</v>
      </c>
      <c r="E62" s="29">
        <f t="shared" si="5"/>
        <v>0</v>
      </c>
      <c r="F62" s="29">
        <f t="shared" si="5"/>
        <v>25000</v>
      </c>
    </row>
    <row r="63" spans="1:6" ht="15.75">
      <c r="A63" s="33" t="s">
        <v>222</v>
      </c>
      <c r="B63" s="55" t="s">
        <v>388</v>
      </c>
      <c r="C63" s="24" t="s">
        <v>223</v>
      </c>
      <c r="D63" s="36">
        <v>25000</v>
      </c>
      <c r="E63" s="91"/>
      <c r="F63" s="29">
        <f>SUM(D63:E63)</f>
        <v>25000</v>
      </c>
    </row>
    <row r="64" spans="1:6" ht="34.5" customHeight="1">
      <c r="A64" s="96" t="s">
        <v>72</v>
      </c>
      <c r="B64" s="26" t="s">
        <v>73</v>
      </c>
      <c r="C64" s="26"/>
      <c r="D64" s="68">
        <f>D65+D69+D77</f>
        <v>888000</v>
      </c>
      <c r="E64" s="21">
        <f>E65+E69+E77</f>
        <v>0</v>
      </c>
      <c r="F64" s="21">
        <f>F65+F69+F77</f>
        <v>888000</v>
      </c>
    </row>
    <row r="65" spans="1:6" ht="15.75">
      <c r="A65" s="33" t="s">
        <v>239</v>
      </c>
      <c r="B65" s="55" t="s">
        <v>410</v>
      </c>
      <c r="C65" s="55"/>
      <c r="D65" s="69">
        <f aca="true" t="shared" si="6" ref="D65:F67">D66</f>
        <v>55000</v>
      </c>
      <c r="E65" s="69">
        <f t="shared" si="6"/>
        <v>0</v>
      </c>
      <c r="F65" s="69">
        <f t="shared" si="6"/>
        <v>55000</v>
      </c>
    </row>
    <row r="66" spans="1:6" ht="15.75">
      <c r="A66" s="33" t="s">
        <v>240</v>
      </c>
      <c r="B66" s="55" t="s">
        <v>241</v>
      </c>
      <c r="C66" s="55" t="s">
        <v>74</v>
      </c>
      <c r="D66" s="69">
        <f t="shared" si="6"/>
        <v>55000</v>
      </c>
      <c r="E66" s="69">
        <f t="shared" si="6"/>
        <v>0</v>
      </c>
      <c r="F66" s="69">
        <f t="shared" si="6"/>
        <v>55000</v>
      </c>
    </row>
    <row r="67" spans="1:6" ht="15.75">
      <c r="A67" s="33" t="s">
        <v>27</v>
      </c>
      <c r="B67" s="55" t="s">
        <v>241</v>
      </c>
      <c r="C67" s="55" t="s">
        <v>28</v>
      </c>
      <c r="D67" s="69">
        <f>D68</f>
        <v>55000</v>
      </c>
      <c r="E67" s="69">
        <f t="shared" si="6"/>
        <v>0</v>
      </c>
      <c r="F67" s="69">
        <f t="shared" si="6"/>
        <v>55000</v>
      </c>
    </row>
    <row r="68" spans="1:6" ht="31.5">
      <c r="A68" s="33" t="s">
        <v>29</v>
      </c>
      <c r="B68" s="55" t="s">
        <v>241</v>
      </c>
      <c r="C68" s="55" t="s">
        <v>30</v>
      </c>
      <c r="D68" s="69">
        <v>55000</v>
      </c>
      <c r="E68" s="91"/>
      <c r="F68" s="69">
        <f>SUM(D68:E68)</f>
        <v>55000</v>
      </c>
    </row>
    <row r="69" spans="1:6" ht="15.75">
      <c r="A69" s="33" t="s">
        <v>77</v>
      </c>
      <c r="B69" s="55" t="s">
        <v>78</v>
      </c>
      <c r="C69" s="72"/>
      <c r="D69" s="73">
        <f>D70</f>
        <v>739000</v>
      </c>
      <c r="E69" s="73">
        <f>E70</f>
        <v>0</v>
      </c>
      <c r="F69" s="69">
        <f>F70</f>
        <v>739000</v>
      </c>
    </row>
    <row r="70" spans="1:6" ht="15.75">
      <c r="A70" s="33" t="s">
        <v>79</v>
      </c>
      <c r="B70" s="55" t="s">
        <v>80</v>
      </c>
      <c r="C70" s="72"/>
      <c r="D70" s="73">
        <f>D71+D74</f>
        <v>739000</v>
      </c>
      <c r="E70" s="73">
        <f>E71+E74</f>
        <v>0</v>
      </c>
      <c r="F70" s="69">
        <f>F71+F74</f>
        <v>739000</v>
      </c>
    </row>
    <row r="71" spans="1:6" ht="15.75">
      <c r="A71" s="33" t="s">
        <v>81</v>
      </c>
      <c r="B71" s="55" t="s">
        <v>82</v>
      </c>
      <c r="C71" s="72" t="s">
        <v>74</v>
      </c>
      <c r="D71" s="73">
        <f aca="true" t="shared" si="7" ref="D71:F72">D72</f>
        <v>412000</v>
      </c>
      <c r="E71" s="73">
        <f t="shared" si="7"/>
        <v>0</v>
      </c>
      <c r="F71" s="69">
        <f t="shared" si="7"/>
        <v>412000</v>
      </c>
    </row>
    <row r="72" spans="1:6" ht="15.75">
      <c r="A72" s="33" t="s">
        <v>27</v>
      </c>
      <c r="B72" s="55" t="s">
        <v>82</v>
      </c>
      <c r="C72" s="72" t="s">
        <v>28</v>
      </c>
      <c r="D72" s="73">
        <f t="shared" si="7"/>
        <v>412000</v>
      </c>
      <c r="E72" s="73">
        <f t="shared" si="7"/>
        <v>0</v>
      </c>
      <c r="F72" s="69">
        <f t="shared" si="7"/>
        <v>412000</v>
      </c>
    </row>
    <row r="73" spans="1:6" ht="31.5">
      <c r="A73" s="33" t="s">
        <v>29</v>
      </c>
      <c r="B73" s="55" t="s">
        <v>82</v>
      </c>
      <c r="C73" s="72" t="s">
        <v>30</v>
      </c>
      <c r="D73" s="73">
        <v>412000</v>
      </c>
      <c r="E73" s="91"/>
      <c r="F73" s="69">
        <f>SUM(D73:E73)</f>
        <v>412000</v>
      </c>
    </row>
    <row r="74" spans="1:6" ht="15.75">
      <c r="A74" s="33" t="s">
        <v>83</v>
      </c>
      <c r="B74" s="55" t="s">
        <v>418</v>
      </c>
      <c r="C74" s="55"/>
      <c r="D74" s="70">
        <f aca="true" t="shared" si="8" ref="D74:F75">D75</f>
        <v>327000</v>
      </c>
      <c r="E74" s="70">
        <f t="shared" si="8"/>
        <v>0</v>
      </c>
      <c r="F74" s="70">
        <f t="shared" si="8"/>
        <v>327000</v>
      </c>
    </row>
    <row r="75" spans="1:6" ht="15.75">
      <c r="A75" s="33" t="s">
        <v>27</v>
      </c>
      <c r="B75" s="55" t="s">
        <v>418</v>
      </c>
      <c r="C75" s="55" t="s">
        <v>28</v>
      </c>
      <c r="D75" s="70">
        <f t="shared" si="8"/>
        <v>327000</v>
      </c>
      <c r="E75" s="70">
        <f t="shared" si="8"/>
        <v>0</v>
      </c>
      <c r="F75" s="70">
        <f t="shared" si="8"/>
        <v>327000</v>
      </c>
    </row>
    <row r="76" spans="1:6" ht="31.5">
      <c r="A76" s="33" t="s">
        <v>419</v>
      </c>
      <c r="B76" s="55" t="s">
        <v>418</v>
      </c>
      <c r="C76" s="55" t="s">
        <v>30</v>
      </c>
      <c r="D76" s="70">
        <v>327000</v>
      </c>
      <c r="E76" s="91"/>
      <c r="F76" s="70">
        <f>SUM(D76:E76)</f>
        <v>327000</v>
      </c>
    </row>
    <row r="77" spans="1:6" ht="63">
      <c r="A77" s="33" t="s">
        <v>414</v>
      </c>
      <c r="B77" s="55" t="s">
        <v>415</v>
      </c>
      <c r="C77" s="55"/>
      <c r="D77" s="70">
        <f>D78</f>
        <v>94000</v>
      </c>
      <c r="E77" s="70">
        <f aca="true" t="shared" si="9" ref="E77:F79">E78</f>
        <v>0</v>
      </c>
      <c r="F77" s="70">
        <f t="shared" si="9"/>
        <v>94000</v>
      </c>
    </row>
    <row r="78" spans="1:6" ht="34.5" customHeight="1">
      <c r="A78" s="33" t="s">
        <v>416</v>
      </c>
      <c r="B78" s="55" t="s">
        <v>417</v>
      </c>
      <c r="C78" s="55"/>
      <c r="D78" s="70">
        <f>D79</f>
        <v>94000</v>
      </c>
      <c r="E78" s="70">
        <f t="shared" si="9"/>
        <v>0</v>
      </c>
      <c r="F78" s="70">
        <f t="shared" si="9"/>
        <v>94000</v>
      </c>
    </row>
    <row r="79" spans="1:6" ht="15.75">
      <c r="A79" s="33" t="s">
        <v>27</v>
      </c>
      <c r="B79" s="55" t="s">
        <v>417</v>
      </c>
      <c r="C79" s="55">
        <v>200</v>
      </c>
      <c r="D79" s="70">
        <f>D80</f>
        <v>94000</v>
      </c>
      <c r="E79" s="70">
        <f t="shared" si="9"/>
        <v>0</v>
      </c>
      <c r="F79" s="70">
        <f t="shared" si="9"/>
        <v>94000</v>
      </c>
    </row>
    <row r="80" spans="1:6" ht="34.5" customHeight="1">
      <c r="A80" s="33" t="s">
        <v>29</v>
      </c>
      <c r="B80" s="55" t="s">
        <v>417</v>
      </c>
      <c r="C80" s="55">
        <v>240</v>
      </c>
      <c r="D80" s="70">
        <v>94000</v>
      </c>
      <c r="E80" s="91"/>
      <c r="F80" s="70">
        <f>SUM(D80:E80)</f>
        <v>94000</v>
      </c>
    </row>
    <row r="81" spans="1:6" ht="33" customHeight="1">
      <c r="A81" s="33" t="s">
        <v>72</v>
      </c>
      <c r="B81" s="24" t="s">
        <v>73</v>
      </c>
      <c r="C81" s="34" t="s">
        <v>74</v>
      </c>
      <c r="D81" s="36">
        <f>D82+D87+D92</f>
        <v>752000</v>
      </c>
      <c r="E81" s="29">
        <f>E82+E87+E92</f>
        <v>0</v>
      </c>
      <c r="F81" s="29">
        <f>F82+F87+F92</f>
        <v>752000</v>
      </c>
    </row>
    <row r="82" spans="1:6" ht="16.5" customHeight="1">
      <c r="A82" s="28" t="s">
        <v>456</v>
      </c>
      <c r="B82" s="87" t="s">
        <v>457</v>
      </c>
      <c r="C82" s="28" t="s">
        <v>74</v>
      </c>
      <c r="D82" s="36">
        <f>D83</f>
        <v>20000</v>
      </c>
      <c r="E82" s="29">
        <f aca="true" t="shared" si="10" ref="E82:F85">E83</f>
        <v>0</v>
      </c>
      <c r="F82" s="29">
        <f t="shared" si="10"/>
        <v>20000</v>
      </c>
    </row>
    <row r="83" spans="1:6" ht="15.75">
      <c r="A83" s="28" t="s">
        <v>239</v>
      </c>
      <c r="B83" s="87" t="s">
        <v>458</v>
      </c>
      <c r="C83" s="1"/>
      <c r="D83" s="36">
        <f>D84</f>
        <v>20000</v>
      </c>
      <c r="E83" s="29">
        <f t="shared" si="10"/>
        <v>0</v>
      </c>
      <c r="F83" s="29">
        <f t="shared" si="10"/>
        <v>20000</v>
      </c>
    </row>
    <row r="84" spans="1:6" ht="16.5" customHeight="1">
      <c r="A84" s="28" t="s">
        <v>240</v>
      </c>
      <c r="B84" s="87" t="s">
        <v>241</v>
      </c>
      <c r="C84" s="1" t="s">
        <v>74</v>
      </c>
      <c r="D84" s="36">
        <f>D85</f>
        <v>20000</v>
      </c>
      <c r="E84" s="29">
        <f t="shared" si="10"/>
        <v>0</v>
      </c>
      <c r="F84" s="29">
        <f t="shared" si="10"/>
        <v>20000</v>
      </c>
    </row>
    <row r="85" spans="1:6" ht="16.5" customHeight="1">
      <c r="A85" s="28" t="s">
        <v>27</v>
      </c>
      <c r="B85" s="87" t="s">
        <v>241</v>
      </c>
      <c r="C85" s="1" t="s">
        <v>28</v>
      </c>
      <c r="D85" s="36">
        <f>D86</f>
        <v>20000</v>
      </c>
      <c r="E85" s="29">
        <f t="shared" si="10"/>
        <v>0</v>
      </c>
      <c r="F85" s="29">
        <f t="shared" si="10"/>
        <v>20000</v>
      </c>
    </row>
    <row r="86" spans="1:6" ht="31.5">
      <c r="A86" s="28" t="s">
        <v>29</v>
      </c>
      <c r="B86" s="87" t="s">
        <v>241</v>
      </c>
      <c r="C86" s="1" t="s">
        <v>30</v>
      </c>
      <c r="D86" s="36">
        <v>20000</v>
      </c>
      <c r="E86" s="91"/>
      <c r="F86" s="29">
        <f>SUM(D86:E86)</f>
        <v>20000</v>
      </c>
    </row>
    <row r="87" spans="1:6" ht="15.75">
      <c r="A87" s="33" t="s">
        <v>77</v>
      </c>
      <c r="B87" s="87" t="s">
        <v>78</v>
      </c>
      <c r="C87" s="34"/>
      <c r="D87" s="36">
        <f>D88</f>
        <v>405000</v>
      </c>
      <c r="E87" s="29">
        <f aca="true" t="shared" si="11" ref="E87:F90">E88</f>
        <v>0</v>
      </c>
      <c r="F87" s="29">
        <f t="shared" si="11"/>
        <v>405000</v>
      </c>
    </row>
    <row r="88" spans="1:6" ht="15.75">
      <c r="A88" s="33" t="s">
        <v>79</v>
      </c>
      <c r="B88" s="87" t="s">
        <v>80</v>
      </c>
      <c r="C88" s="34"/>
      <c r="D88" s="36">
        <f>D89</f>
        <v>405000</v>
      </c>
      <c r="E88" s="29">
        <f t="shared" si="11"/>
        <v>0</v>
      </c>
      <c r="F88" s="29">
        <f t="shared" si="11"/>
        <v>405000</v>
      </c>
    </row>
    <row r="89" spans="1:6" s="22" customFormat="1" ht="15.75">
      <c r="A89" s="35" t="s">
        <v>81</v>
      </c>
      <c r="B89" s="87" t="s">
        <v>82</v>
      </c>
      <c r="C89" s="34" t="s">
        <v>74</v>
      </c>
      <c r="D89" s="36">
        <f>D90</f>
        <v>405000</v>
      </c>
      <c r="E89" s="29">
        <f t="shared" si="11"/>
        <v>0</v>
      </c>
      <c r="F89" s="29">
        <f t="shared" si="11"/>
        <v>405000</v>
      </c>
    </row>
    <row r="90" spans="1:6" s="22" customFormat="1" ht="16.5" customHeight="1">
      <c r="A90" s="33" t="s">
        <v>27</v>
      </c>
      <c r="B90" s="87" t="s">
        <v>82</v>
      </c>
      <c r="C90" s="34" t="s">
        <v>28</v>
      </c>
      <c r="D90" s="36">
        <f>D91</f>
        <v>405000</v>
      </c>
      <c r="E90" s="29">
        <f t="shared" si="11"/>
        <v>0</v>
      </c>
      <c r="F90" s="29">
        <f t="shared" si="11"/>
        <v>405000</v>
      </c>
    </row>
    <row r="91" spans="1:6" s="22" customFormat="1" ht="31.5">
      <c r="A91" s="33" t="s">
        <v>29</v>
      </c>
      <c r="B91" s="87" t="s">
        <v>82</v>
      </c>
      <c r="C91" s="34" t="s">
        <v>30</v>
      </c>
      <c r="D91" s="36">
        <v>405000</v>
      </c>
      <c r="E91" s="42"/>
      <c r="F91" s="42">
        <f>SUM(D91:E91)</f>
        <v>405000</v>
      </c>
    </row>
    <row r="92" spans="1:6" s="22" customFormat="1" ht="16.5" customHeight="1">
      <c r="A92" s="38" t="s">
        <v>83</v>
      </c>
      <c r="B92" s="98" t="s">
        <v>445</v>
      </c>
      <c r="C92" s="24"/>
      <c r="D92" s="36">
        <f>D93</f>
        <v>327000</v>
      </c>
      <c r="E92" s="29">
        <f aca="true" t="shared" si="12" ref="E92:F94">E93</f>
        <v>0</v>
      </c>
      <c r="F92" s="29">
        <f t="shared" si="12"/>
        <v>327000</v>
      </c>
    </row>
    <row r="93" spans="1:6" s="22" customFormat="1" ht="30.75" customHeight="1">
      <c r="A93" s="99" t="s">
        <v>459</v>
      </c>
      <c r="B93" s="98" t="s">
        <v>445</v>
      </c>
      <c r="C93" s="24"/>
      <c r="D93" s="36">
        <f>D94</f>
        <v>327000</v>
      </c>
      <c r="E93" s="29">
        <f t="shared" si="12"/>
        <v>0</v>
      </c>
      <c r="F93" s="29">
        <f t="shared" si="12"/>
        <v>327000</v>
      </c>
    </row>
    <row r="94" spans="1:6" s="22" customFormat="1" ht="16.5" customHeight="1">
      <c r="A94" s="99" t="s">
        <v>27</v>
      </c>
      <c r="B94" s="98" t="s">
        <v>445</v>
      </c>
      <c r="C94" s="24" t="s">
        <v>28</v>
      </c>
      <c r="D94" s="36">
        <f>D95</f>
        <v>327000</v>
      </c>
      <c r="E94" s="29">
        <f t="shared" si="12"/>
        <v>0</v>
      </c>
      <c r="F94" s="29">
        <f t="shared" si="12"/>
        <v>327000</v>
      </c>
    </row>
    <row r="95" spans="1:6" s="22" customFormat="1" ht="31.5">
      <c r="A95" s="33" t="s">
        <v>29</v>
      </c>
      <c r="B95" s="98" t="s">
        <v>445</v>
      </c>
      <c r="C95" s="24" t="s">
        <v>30</v>
      </c>
      <c r="D95" s="36">
        <v>327000</v>
      </c>
      <c r="E95" s="42"/>
      <c r="F95" s="42">
        <f>SUM(D95:E95)</f>
        <v>327000</v>
      </c>
    </row>
    <row r="96" spans="1:8" s="22" customFormat="1" ht="31.5">
      <c r="A96" s="44" t="s">
        <v>213</v>
      </c>
      <c r="B96" s="45" t="s">
        <v>214</v>
      </c>
      <c r="C96" s="100"/>
      <c r="D96" s="68">
        <f>D97+D115</f>
        <v>19545564.36</v>
      </c>
      <c r="E96" s="21">
        <f>E97+E115</f>
        <v>0</v>
      </c>
      <c r="F96" s="21">
        <f>F97+F115</f>
        <v>19545564.36</v>
      </c>
      <c r="H96" s="51"/>
    </row>
    <row r="97" spans="1:8" s="22" customFormat="1" ht="15.75">
      <c r="A97" s="28" t="s">
        <v>215</v>
      </c>
      <c r="B97" s="30" t="s">
        <v>217</v>
      </c>
      <c r="C97" s="30"/>
      <c r="D97" s="36">
        <f>D98+D110</f>
        <v>18950036.36</v>
      </c>
      <c r="E97" s="29">
        <f>E98+E110</f>
        <v>0</v>
      </c>
      <c r="F97" s="29">
        <f>F98+F110</f>
        <v>18950036.36</v>
      </c>
      <c r="H97" s="51"/>
    </row>
    <row r="98" spans="1:6" s="22" customFormat="1" ht="31.5">
      <c r="A98" s="38" t="s">
        <v>218</v>
      </c>
      <c r="B98" s="55" t="s">
        <v>219</v>
      </c>
      <c r="C98" s="55"/>
      <c r="D98" s="36">
        <f>D103+D99</f>
        <v>18284769.15</v>
      </c>
      <c r="E98" s="36">
        <f>E103+E99</f>
        <v>0</v>
      </c>
      <c r="F98" s="36">
        <f>F103+F99</f>
        <v>18284769.15</v>
      </c>
    </row>
    <row r="99" spans="1:8" s="22" customFormat="1" ht="15.75">
      <c r="A99" s="38" t="s">
        <v>432</v>
      </c>
      <c r="B99" s="55" t="s">
        <v>433</v>
      </c>
      <c r="C99" s="55"/>
      <c r="D99" s="36">
        <f>D100</f>
        <v>5000000</v>
      </c>
      <c r="E99" s="36">
        <f aca="true" t="shared" si="13" ref="E99:F101">E100</f>
        <v>0</v>
      </c>
      <c r="F99" s="36">
        <f t="shared" si="13"/>
        <v>5000000</v>
      </c>
      <c r="H99" s="51"/>
    </row>
    <row r="100" spans="1:6" s="22" customFormat="1" ht="15.75">
      <c r="A100" s="38" t="s">
        <v>434</v>
      </c>
      <c r="B100" s="55" t="s">
        <v>435</v>
      </c>
      <c r="C100" s="55"/>
      <c r="D100" s="36">
        <f>D101</f>
        <v>5000000</v>
      </c>
      <c r="E100" s="36">
        <f t="shared" si="13"/>
        <v>0</v>
      </c>
      <c r="F100" s="36">
        <f t="shared" si="13"/>
        <v>5000000</v>
      </c>
    </row>
    <row r="101" spans="1:6" s="22" customFormat="1" ht="15.75">
      <c r="A101" s="76" t="s">
        <v>27</v>
      </c>
      <c r="B101" s="55" t="s">
        <v>435</v>
      </c>
      <c r="C101" s="55" t="s">
        <v>28</v>
      </c>
      <c r="D101" s="36">
        <f>D102</f>
        <v>5000000</v>
      </c>
      <c r="E101" s="36">
        <f t="shared" si="13"/>
        <v>0</v>
      </c>
      <c r="F101" s="36">
        <f t="shared" si="13"/>
        <v>5000000</v>
      </c>
    </row>
    <row r="102" spans="1:6" s="22" customFormat="1" ht="31.5">
      <c r="A102" s="76" t="s">
        <v>29</v>
      </c>
      <c r="B102" s="55" t="s">
        <v>435</v>
      </c>
      <c r="C102" s="55" t="s">
        <v>30</v>
      </c>
      <c r="D102" s="36">
        <v>5000000</v>
      </c>
      <c r="E102" s="42"/>
      <c r="F102" s="42">
        <f>SUM(D102:E102)</f>
        <v>5000000</v>
      </c>
    </row>
    <row r="103" spans="1:6" s="22" customFormat="1" ht="31.5">
      <c r="A103" s="28" t="s">
        <v>220</v>
      </c>
      <c r="B103" s="87" t="s">
        <v>221</v>
      </c>
      <c r="C103" s="34" t="s">
        <v>74</v>
      </c>
      <c r="D103" s="36">
        <f>D104+D106+D108</f>
        <v>13284769.15</v>
      </c>
      <c r="E103" s="29">
        <f>E104+E106+E108</f>
        <v>0</v>
      </c>
      <c r="F103" s="29">
        <f>F104+F106+F108</f>
        <v>13284769.15</v>
      </c>
    </row>
    <row r="104" spans="1:6" s="22" customFormat="1" ht="44.25" customHeight="1">
      <c r="A104" s="33" t="s">
        <v>23</v>
      </c>
      <c r="B104" s="87" t="s">
        <v>221</v>
      </c>
      <c r="C104" s="34" t="s">
        <v>24</v>
      </c>
      <c r="D104" s="36">
        <f>D105</f>
        <v>11215327</v>
      </c>
      <c r="E104" s="29">
        <f>E105</f>
        <v>0</v>
      </c>
      <c r="F104" s="29">
        <f>F105</f>
        <v>11215327</v>
      </c>
    </row>
    <row r="105" spans="1:6" s="22" customFormat="1" ht="15.75">
      <c r="A105" s="33" t="s">
        <v>222</v>
      </c>
      <c r="B105" s="87" t="s">
        <v>221</v>
      </c>
      <c r="C105" s="34" t="s">
        <v>223</v>
      </c>
      <c r="D105" s="36">
        <v>11215327</v>
      </c>
      <c r="E105" s="42"/>
      <c r="F105" s="42">
        <f>SUM(D105:E105)</f>
        <v>11215327</v>
      </c>
    </row>
    <row r="106" spans="1:6" s="22" customFormat="1" ht="16.5" customHeight="1">
      <c r="A106" s="33" t="s">
        <v>27</v>
      </c>
      <c r="B106" s="87" t="s">
        <v>221</v>
      </c>
      <c r="C106" s="34" t="s">
        <v>28</v>
      </c>
      <c r="D106" s="36">
        <f>D107</f>
        <v>2059942.15</v>
      </c>
      <c r="E106" s="29">
        <f>E107</f>
        <v>0</v>
      </c>
      <c r="F106" s="29">
        <f>F107</f>
        <v>2059942.15</v>
      </c>
    </row>
    <row r="107" spans="1:6" s="22" customFormat="1" ht="31.5">
      <c r="A107" s="33" t="s">
        <v>29</v>
      </c>
      <c r="B107" s="87" t="s">
        <v>221</v>
      </c>
      <c r="C107" s="34" t="s">
        <v>30</v>
      </c>
      <c r="D107" s="36">
        <v>2059942.15</v>
      </c>
      <c r="E107" s="42"/>
      <c r="F107" s="42">
        <f>SUM(D107:E107)</f>
        <v>2059942.15</v>
      </c>
    </row>
    <row r="108" spans="1:6" s="22" customFormat="1" ht="15.75">
      <c r="A108" s="28" t="s">
        <v>34</v>
      </c>
      <c r="B108" s="30" t="s">
        <v>221</v>
      </c>
      <c r="C108" s="30" t="s">
        <v>35</v>
      </c>
      <c r="D108" s="36">
        <f>D109</f>
        <v>9500</v>
      </c>
      <c r="E108" s="46">
        <f>E109</f>
        <v>0</v>
      </c>
      <c r="F108" s="46">
        <f>F109</f>
        <v>9500</v>
      </c>
    </row>
    <row r="109" spans="1:6" s="22" customFormat="1" ht="15.75">
      <c r="A109" s="28" t="s">
        <v>372</v>
      </c>
      <c r="B109" s="30" t="s">
        <v>221</v>
      </c>
      <c r="C109" s="30" t="s">
        <v>373</v>
      </c>
      <c r="D109" s="36">
        <v>9500</v>
      </c>
      <c r="E109" s="36"/>
      <c r="F109" s="46">
        <f>D109+E109</f>
        <v>9500</v>
      </c>
    </row>
    <row r="110" spans="1:6" s="22" customFormat="1" ht="31.5">
      <c r="A110" s="33" t="s">
        <v>231</v>
      </c>
      <c r="B110" s="71" t="s">
        <v>232</v>
      </c>
      <c r="C110" s="34"/>
      <c r="D110" s="36">
        <f>D113+D111</f>
        <v>665267.21</v>
      </c>
      <c r="E110" s="36">
        <f>E113+E111</f>
        <v>0</v>
      </c>
      <c r="F110" s="36">
        <f>F113+F111</f>
        <v>665267.21</v>
      </c>
    </row>
    <row r="111" spans="1:6" s="22" customFormat="1" ht="45.75" customHeight="1">
      <c r="A111" s="33" t="s">
        <v>23</v>
      </c>
      <c r="B111" s="71" t="s">
        <v>232</v>
      </c>
      <c r="C111" s="34" t="s">
        <v>24</v>
      </c>
      <c r="D111" s="36">
        <f>D112</f>
        <v>263264.83</v>
      </c>
      <c r="E111" s="36">
        <f>E112</f>
        <v>0</v>
      </c>
      <c r="F111" s="36">
        <f>F112</f>
        <v>263264.83</v>
      </c>
    </row>
    <row r="112" spans="1:6" s="22" customFormat="1" ht="15.75">
      <c r="A112" s="33" t="s">
        <v>222</v>
      </c>
      <c r="B112" s="71" t="s">
        <v>232</v>
      </c>
      <c r="C112" s="34" t="s">
        <v>223</v>
      </c>
      <c r="D112" s="36">
        <v>263264.83</v>
      </c>
      <c r="E112" s="42"/>
      <c r="F112" s="42">
        <f>SUM(D112:E112)</f>
        <v>263264.83</v>
      </c>
    </row>
    <row r="113" spans="1:6" s="22" customFormat="1" ht="16.5" customHeight="1">
      <c r="A113" s="33" t="s">
        <v>27</v>
      </c>
      <c r="B113" s="71" t="s">
        <v>232</v>
      </c>
      <c r="C113" s="34" t="s">
        <v>28</v>
      </c>
      <c r="D113" s="36">
        <f>D114</f>
        <v>402002.38</v>
      </c>
      <c r="E113" s="36">
        <f>E114</f>
        <v>0</v>
      </c>
      <c r="F113" s="36">
        <f>F114</f>
        <v>402002.38</v>
      </c>
    </row>
    <row r="114" spans="1:6" s="22" customFormat="1" ht="31.5">
      <c r="A114" s="33" t="s">
        <v>29</v>
      </c>
      <c r="B114" s="71" t="s">
        <v>232</v>
      </c>
      <c r="C114" s="34" t="s">
        <v>30</v>
      </c>
      <c r="D114" s="36">
        <v>402002.38</v>
      </c>
      <c r="E114" s="42"/>
      <c r="F114" s="42">
        <f>SUM(D114:E114)</f>
        <v>402002.38</v>
      </c>
    </row>
    <row r="115" spans="1:6" s="22" customFormat="1" ht="16.5" customHeight="1">
      <c r="A115" s="88" t="s">
        <v>224</v>
      </c>
      <c r="B115" s="87" t="s">
        <v>226</v>
      </c>
      <c r="C115" s="34"/>
      <c r="D115" s="36">
        <f>D116</f>
        <v>595528</v>
      </c>
      <c r="E115" s="29">
        <f>E116</f>
        <v>0</v>
      </c>
      <c r="F115" s="29">
        <f>F116</f>
        <v>595528</v>
      </c>
    </row>
    <row r="116" spans="1:6" s="22" customFormat="1" ht="31.5">
      <c r="A116" s="28" t="s">
        <v>227</v>
      </c>
      <c r="B116" s="87" t="s">
        <v>228</v>
      </c>
      <c r="C116" s="34"/>
      <c r="D116" s="36">
        <f>D117+D120</f>
        <v>595528</v>
      </c>
      <c r="E116" s="29">
        <f>E117+E120</f>
        <v>0</v>
      </c>
      <c r="F116" s="29">
        <f>F117+F120</f>
        <v>595528</v>
      </c>
    </row>
    <row r="117" spans="1:6" s="22" customFormat="1" ht="15.75">
      <c r="A117" s="28" t="s">
        <v>229</v>
      </c>
      <c r="B117" s="87" t="s">
        <v>230</v>
      </c>
      <c r="C117" s="34"/>
      <c r="D117" s="36">
        <f aca="true" t="shared" si="14" ref="D117:F118">D118</f>
        <v>523600</v>
      </c>
      <c r="E117" s="29">
        <f t="shared" si="14"/>
        <v>0</v>
      </c>
      <c r="F117" s="29">
        <f t="shared" si="14"/>
        <v>523600</v>
      </c>
    </row>
    <row r="118" spans="1:6" s="22" customFormat="1" ht="16.5" customHeight="1">
      <c r="A118" s="33" t="s">
        <v>27</v>
      </c>
      <c r="B118" s="87" t="s">
        <v>230</v>
      </c>
      <c r="C118" s="34" t="s">
        <v>28</v>
      </c>
      <c r="D118" s="36">
        <f t="shared" si="14"/>
        <v>523600</v>
      </c>
      <c r="E118" s="29">
        <f t="shared" si="14"/>
        <v>0</v>
      </c>
      <c r="F118" s="29">
        <f t="shared" si="14"/>
        <v>523600</v>
      </c>
    </row>
    <row r="119" spans="1:6" s="22" customFormat="1" ht="31.5">
      <c r="A119" s="33" t="s">
        <v>29</v>
      </c>
      <c r="B119" s="87" t="s">
        <v>230</v>
      </c>
      <c r="C119" s="34" t="s">
        <v>30</v>
      </c>
      <c r="D119" s="36">
        <v>523600</v>
      </c>
      <c r="E119" s="42"/>
      <c r="F119" s="42">
        <f>SUM(D119:E119)</f>
        <v>523600</v>
      </c>
    </row>
    <row r="120" spans="1:6" s="22" customFormat="1" ht="15.75">
      <c r="A120" s="76" t="s">
        <v>430</v>
      </c>
      <c r="B120" s="55" t="s">
        <v>431</v>
      </c>
      <c r="C120" s="72"/>
      <c r="D120" s="36">
        <f aca="true" t="shared" si="15" ref="D120:F121">D121</f>
        <v>71928</v>
      </c>
      <c r="E120" s="36">
        <f t="shared" si="15"/>
        <v>0</v>
      </c>
      <c r="F120" s="36">
        <f t="shared" si="15"/>
        <v>71928</v>
      </c>
    </row>
    <row r="121" spans="1:6" s="22" customFormat="1" ht="15.75">
      <c r="A121" s="76" t="s">
        <v>27</v>
      </c>
      <c r="B121" s="55" t="s">
        <v>431</v>
      </c>
      <c r="C121" s="72" t="s">
        <v>28</v>
      </c>
      <c r="D121" s="36">
        <f t="shared" si="15"/>
        <v>71928</v>
      </c>
      <c r="E121" s="36">
        <f t="shared" si="15"/>
        <v>0</v>
      </c>
      <c r="F121" s="36">
        <f t="shared" si="15"/>
        <v>71928</v>
      </c>
    </row>
    <row r="122" spans="1:6" s="22" customFormat="1" ht="31.5">
      <c r="A122" s="76" t="s">
        <v>29</v>
      </c>
      <c r="B122" s="55" t="s">
        <v>431</v>
      </c>
      <c r="C122" s="72" t="s">
        <v>30</v>
      </c>
      <c r="D122" s="36">
        <v>71928</v>
      </c>
      <c r="E122" s="42"/>
      <c r="F122" s="42">
        <f>SUM(D122:E122)</f>
        <v>71928</v>
      </c>
    </row>
    <row r="123" spans="1:6" s="22" customFormat="1" ht="31.5">
      <c r="A123" s="101" t="s">
        <v>460</v>
      </c>
      <c r="B123" s="26" t="s">
        <v>193</v>
      </c>
      <c r="C123" s="26"/>
      <c r="D123" s="188">
        <f>D124</f>
        <v>7931181</v>
      </c>
      <c r="E123" s="41">
        <f aca="true" t="shared" si="16" ref="E123:F126">E124</f>
        <v>90000</v>
      </c>
      <c r="F123" s="41">
        <f t="shared" si="16"/>
        <v>8021181</v>
      </c>
    </row>
    <row r="124" spans="1:6" s="22" customFormat="1" ht="47.25">
      <c r="A124" s="37" t="s">
        <v>194</v>
      </c>
      <c r="B124" s="24" t="s">
        <v>195</v>
      </c>
      <c r="C124" s="24"/>
      <c r="D124" s="113">
        <f>D125</f>
        <v>7931181</v>
      </c>
      <c r="E124" s="42">
        <f t="shared" si="16"/>
        <v>90000</v>
      </c>
      <c r="F124" s="42">
        <f t="shared" si="16"/>
        <v>8021181</v>
      </c>
    </row>
    <row r="125" spans="1:6" s="22" customFormat="1" ht="18.75" customHeight="1">
      <c r="A125" s="37" t="s">
        <v>196</v>
      </c>
      <c r="B125" s="30" t="s">
        <v>197</v>
      </c>
      <c r="C125" s="24"/>
      <c r="D125" s="113">
        <f>D126</f>
        <v>7931181</v>
      </c>
      <c r="E125" s="42">
        <f t="shared" si="16"/>
        <v>90000</v>
      </c>
      <c r="F125" s="42">
        <f t="shared" si="16"/>
        <v>8021181</v>
      </c>
    </row>
    <row r="126" spans="1:6" s="22" customFormat="1" ht="31.5">
      <c r="A126" s="37" t="s">
        <v>184</v>
      </c>
      <c r="B126" s="30" t="s">
        <v>197</v>
      </c>
      <c r="C126" s="24" t="s">
        <v>185</v>
      </c>
      <c r="D126" s="113">
        <f>D127</f>
        <v>7931181</v>
      </c>
      <c r="E126" s="42">
        <f t="shared" si="16"/>
        <v>90000</v>
      </c>
      <c r="F126" s="42">
        <f t="shared" si="16"/>
        <v>8021181</v>
      </c>
    </row>
    <row r="127" spans="1:6" s="22" customFormat="1" ht="15.75">
      <c r="A127" s="37" t="s">
        <v>198</v>
      </c>
      <c r="B127" s="30" t="s">
        <v>197</v>
      </c>
      <c r="C127" s="24" t="s">
        <v>199</v>
      </c>
      <c r="D127" s="113">
        <v>7931181</v>
      </c>
      <c r="E127" s="42">
        <v>90000</v>
      </c>
      <c r="F127" s="42">
        <f>SUM(D127:E127)</f>
        <v>8021181</v>
      </c>
    </row>
    <row r="128" spans="1:6" s="22" customFormat="1" ht="31.5">
      <c r="A128" s="25" t="s">
        <v>88</v>
      </c>
      <c r="B128" s="45" t="s">
        <v>89</v>
      </c>
      <c r="C128" s="26"/>
      <c r="D128" s="68">
        <f>D129</f>
        <v>15205232.06</v>
      </c>
      <c r="E128" s="21">
        <f aca="true" t="shared" si="17" ref="E128:F130">E129</f>
        <v>0</v>
      </c>
      <c r="F128" s="21">
        <f t="shared" si="17"/>
        <v>15205232.06</v>
      </c>
    </row>
    <row r="129" spans="1:6" s="22" customFormat="1" ht="16.5" customHeight="1">
      <c r="A129" s="28" t="s">
        <v>90</v>
      </c>
      <c r="B129" s="30" t="s">
        <v>91</v>
      </c>
      <c r="C129" s="24"/>
      <c r="D129" s="36">
        <f>D130</f>
        <v>15205232.06</v>
      </c>
      <c r="E129" s="29">
        <f t="shared" si="17"/>
        <v>0</v>
      </c>
      <c r="F129" s="29">
        <f t="shared" si="17"/>
        <v>15205232.06</v>
      </c>
    </row>
    <row r="130" spans="1:6" s="22" customFormat="1" ht="47.25">
      <c r="A130" s="23" t="s">
        <v>92</v>
      </c>
      <c r="B130" s="24" t="s">
        <v>93</v>
      </c>
      <c r="C130" s="24"/>
      <c r="D130" s="36">
        <f>D131</f>
        <v>15205232.06</v>
      </c>
      <c r="E130" s="29">
        <f t="shared" si="17"/>
        <v>0</v>
      </c>
      <c r="F130" s="29">
        <f t="shared" si="17"/>
        <v>15205232.06</v>
      </c>
    </row>
    <row r="131" spans="1:6" s="22" customFormat="1" ht="16.5" customHeight="1">
      <c r="A131" s="23" t="s">
        <v>94</v>
      </c>
      <c r="B131" s="24" t="s">
        <v>95</v>
      </c>
      <c r="C131" s="24"/>
      <c r="D131" s="36">
        <f>D132+D135+D141+D138</f>
        <v>15205232.06</v>
      </c>
      <c r="E131" s="29">
        <f>E132+E135+E141+E138</f>
        <v>0</v>
      </c>
      <c r="F131" s="29">
        <f>F132+F135+F141+F138</f>
        <v>15205232.06</v>
      </c>
    </row>
    <row r="132" spans="1:6" s="22" customFormat="1" ht="15.75">
      <c r="A132" s="23" t="s">
        <v>96</v>
      </c>
      <c r="B132" s="24" t="s">
        <v>97</v>
      </c>
      <c r="C132" s="24"/>
      <c r="D132" s="36">
        <f aca="true" t="shared" si="18" ref="D132:F133">D133</f>
        <v>432635.18</v>
      </c>
      <c r="E132" s="29">
        <f t="shared" si="18"/>
        <v>0</v>
      </c>
      <c r="F132" s="29">
        <f t="shared" si="18"/>
        <v>432635.18</v>
      </c>
    </row>
    <row r="133" spans="1:6" s="22" customFormat="1" ht="16.5" customHeight="1">
      <c r="A133" s="39" t="s">
        <v>27</v>
      </c>
      <c r="B133" s="24" t="s">
        <v>97</v>
      </c>
      <c r="C133" s="24" t="s">
        <v>28</v>
      </c>
      <c r="D133" s="36">
        <f t="shared" si="18"/>
        <v>432635.18</v>
      </c>
      <c r="E133" s="29">
        <f t="shared" si="18"/>
        <v>0</v>
      </c>
      <c r="F133" s="29">
        <f t="shared" si="18"/>
        <v>432635.18</v>
      </c>
    </row>
    <row r="134" spans="1:6" s="22" customFormat="1" ht="31.5">
      <c r="A134" s="39" t="s">
        <v>29</v>
      </c>
      <c r="B134" s="24" t="s">
        <v>97</v>
      </c>
      <c r="C134" s="24" t="s">
        <v>30</v>
      </c>
      <c r="D134" s="36">
        <v>432635.18</v>
      </c>
      <c r="E134" s="42"/>
      <c r="F134" s="42">
        <f>SUM(D134:E134)</f>
        <v>432635.18</v>
      </c>
    </row>
    <row r="135" spans="1:6" s="22" customFormat="1" ht="16.5" customHeight="1">
      <c r="A135" s="35" t="s">
        <v>100</v>
      </c>
      <c r="B135" s="24" t="s">
        <v>101</v>
      </c>
      <c r="C135" s="30"/>
      <c r="D135" s="36">
        <f aca="true" t="shared" si="19" ref="D135:F136">D136</f>
        <v>4351880</v>
      </c>
      <c r="E135" s="29">
        <f t="shared" si="19"/>
        <v>0</v>
      </c>
      <c r="F135" s="29">
        <f t="shared" si="19"/>
        <v>4351880</v>
      </c>
    </row>
    <row r="136" spans="1:6" s="22" customFormat="1" ht="16.5" customHeight="1">
      <c r="A136" s="33" t="s">
        <v>27</v>
      </c>
      <c r="B136" s="24" t="s">
        <v>101</v>
      </c>
      <c r="C136" s="30" t="s">
        <v>28</v>
      </c>
      <c r="D136" s="36">
        <f t="shared" si="19"/>
        <v>4351880</v>
      </c>
      <c r="E136" s="29">
        <f t="shared" si="19"/>
        <v>0</v>
      </c>
      <c r="F136" s="29">
        <f t="shared" si="19"/>
        <v>4351880</v>
      </c>
    </row>
    <row r="137" spans="1:6" s="22" customFormat="1" ht="31.5">
      <c r="A137" s="33" t="s">
        <v>29</v>
      </c>
      <c r="B137" s="24" t="s">
        <v>101</v>
      </c>
      <c r="C137" s="30" t="s">
        <v>30</v>
      </c>
      <c r="D137" s="36">
        <v>4351880</v>
      </c>
      <c r="E137" s="42"/>
      <c r="F137" s="42">
        <f>SUM(D137:E137)</f>
        <v>4351880</v>
      </c>
    </row>
    <row r="138" spans="1:6" s="22" customFormat="1" ht="31.5">
      <c r="A138" s="33" t="s">
        <v>509</v>
      </c>
      <c r="B138" s="24" t="s">
        <v>510</v>
      </c>
      <c r="C138" s="30"/>
      <c r="D138" s="36">
        <f aca="true" t="shared" si="20" ref="D138:F139">D139</f>
        <v>10021365.88</v>
      </c>
      <c r="E138" s="29">
        <f t="shared" si="20"/>
        <v>0</v>
      </c>
      <c r="F138" s="29">
        <f t="shared" si="20"/>
        <v>10021365.88</v>
      </c>
    </row>
    <row r="139" spans="1:6" s="22" customFormat="1" ht="15.75">
      <c r="A139" s="33" t="s">
        <v>27</v>
      </c>
      <c r="B139" s="24" t="s">
        <v>510</v>
      </c>
      <c r="C139" s="30" t="s">
        <v>28</v>
      </c>
      <c r="D139" s="36">
        <f t="shared" si="20"/>
        <v>10021365.88</v>
      </c>
      <c r="E139" s="29">
        <f t="shared" si="20"/>
        <v>0</v>
      </c>
      <c r="F139" s="29">
        <f t="shared" si="20"/>
        <v>10021365.88</v>
      </c>
    </row>
    <row r="140" spans="1:6" s="22" customFormat="1" ht="31.5">
      <c r="A140" s="33" t="s">
        <v>29</v>
      </c>
      <c r="B140" s="24" t="s">
        <v>510</v>
      </c>
      <c r="C140" s="30" t="s">
        <v>30</v>
      </c>
      <c r="D140" s="36">
        <v>10021365.88</v>
      </c>
      <c r="E140" s="29"/>
      <c r="F140" s="29">
        <f>D140+E140</f>
        <v>10021365.88</v>
      </c>
    </row>
    <row r="141" spans="1:6" s="22" customFormat="1" ht="31.5">
      <c r="A141" s="23" t="s">
        <v>102</v>
      </c>
      <c r="B141" s="30" t="s">
        <v>103</v>
      </c>
      <c r="C141" s="24"/>
      <c r="D141" s="36">
        <f>D142</f>
        <v>399351</v>
      </c>
      <c r="E141" s="29">
        <f aca="true" t="shared" si="21" ref="E141:F144">E142</f>
        <v>0</v>
      </c>
      <c r="F141" s="29">
        <f t="shared" si="21"/>
        <v>399351</v>
      </c>
    </row>
    <row r="142" spans="1:6" s="22" customFormat="1" ht="16.5" customHeight="1">
      <c r="A142" s="23" t="s">
        <v>104</v>
      </c>
      <c r="B142" s="30" t="s">
        <v>105</v>
      </c>
      <c r="C142" s="24"/>
      <c r="D142" s="36">
        <f>D143</f>
        <v>399351</v>
      </c>
      <c r="E142" s="29">
        <f t="shared" si="21"/>
        <v>0</v>
      </c>
      <c r="F142" s="29">
        <f t="shared" si="21"/>
        <v>399351</v>
      </c>
    </row>
    <row r="143" spans="1:6" s="22" customFormat="1" ht="31.5">
      <c r="A143" s="23" t="s">
        <v>106</v>
      </c>
      <c r="B143" s="30" t="s">
        <v>107</v>
      </c>
      <c r="C143" s="24"/>
      <c r="D143" s="36">
        <f>D144</f>
        <v>399351</v>
      </c>
      <c r="E143" s="29">
        <f t="shared" si="21"/>
        <v>0</v>
      </c>
      <c r="F143" s="29">
        <f t="shared" si="21"/>
        <v>399351</v>
      </c>
    </row>
    <row r="144" spans="1:6" s="22" customFormat="1" ht="16.5" customHeight="1">
      <c r="A144" s="33" t="s">
        <v>27</v>
      </c>
      <c r="B144" s="30" t="s">
        <v>107</v>
      </c>
      <c r="C144" s="24" t="s">
        <v>28</v>
      </c>
      <c r="D144" s="36">
        <f>D145</f>
        <v>399351</v>
      </c>
      <c r="E144" s="29">
        <f t="shared" si="21"/>
        <v>0</v>
      </c>
      <c r="F144" s="29">
        <f t="shared" si="21"/>
        <v>399351</v>
      </c>
    </row>
    <row r="145" spans="1:6" s="22" customFormat="1" ht="31.5">
      <c r="A145" s="33" t="s">
        <v>29</v>
      </c>
      <c r="B145" s="30" t="s">
        <v>107</v>
      </c>
      <c r="C145" s="24" t="s">
        <v>30</v>
      </c>
      <c r="D145" s="36">
        <v>399351</v>
      </c>
      <c r="E145" s="42"/>
      <c r="F145" s="42">
        <f>SUM(D145:E145)</f>
        <v>399351</v>
      </c>
    </row>
    <row r="146" spans="1:6" s="22" customFormat="1" ht="31.5">
      <c r="A146" s="25" t="s">
        <v>461</v>
      </c>
      <c r="B146" s="26" t="s">
        <v>134</v>
      </c>
      <c r="C146" s="26"/>
      <c r="D146" s="68">
        <f>D147</f>
        <v>4899790.54</v>
      </c>
      <c r="E146" s="21">
        <f aca="true" t="shared" si="22" ref="E146:F149">E147</f>
        <v>0</v>
      </c>
      <c r="F146" s="21">
        <f t="shared" si="22"/>
        <v>4899790.54</v>
      </c>
    </row>
    <row r="147" spans="1:6" s="22" customFormat="1" ht="15.75">
      <c r="A147" s="23" t="s">
        <v>135</v>
      </c>
      <c r="B147" s="24" t="s">
        <v>136</v>
      </c>
      <c r="C147" s="24"/>
      <c r="D147" s="36">
        <f>D148+D152</f>
        <v>4899790.54</v>
      </c>
      <c r="E147" s="29">
        <f>E148+E152</f>
        <v>0</v>
      </c>
      <c r="F147" s="29">
        <f>F148+F152</f>
        <v>4899790.54</v>
      </c>
    </row>
    <row r="148" spans="1:6" s="22" customFormat="1" ht="31.5">
      <c r="A148" s="23" t="s">
        <v>132</v>
      </c>
      <c r="B148" s="24" t="s">
        <v>137</v>
      </c>
      <c r="C148" s="24"/>
      <c r="D148" s="36">
        <f>D149</f>
        <v>1180049.26</v>
      </c>
      <c r="E148" s="29">
        <f t="shared" si="22"/>
        <v>0</v>
      </c>
      <c r="F148" s="29">
        <f t="shared" si="22"/>
        <v>1180049.26</v>
      </c>
    </row>
    <row r="149" spans="1:6" s="22" customFormat="1" ht="16.5" customHeight="1">
      <c r="A149" s="33" t="s">
        <v>27</v>
      </c>
      <c r="B149" s="24" t="s">
        <v>137</v>
      </c>
      <c r="C149" s="24" t="s">
        <v>28</v>
      </c>
      <c r="D149" s="36">
        <f>D150</f>
        <v>1180049.26</v>
      </c>
      <c r="E149" s="29">
        <f t="shared" si="22"/>
        <v>0</v>
      </c>
      <c r="F149" s="29">
        <f t="shared" si="22"/>
        <v>1180049.26</v>
      </c>
    </row>
    <row r="150" spans="1:6" s="22" customFormat="1" ht="31.5">
      <c r="A150" s="33" t="s">
        <v>29</v>
      </c>
      <c r="B150" s="24" t="s">
        <v>137</v>
      </c>
      <c r="C150" s="24" t="s">
        <v>30</v>
      </c>
      <c r="D150" s="36">
        <f>1100049.26+80000</f>
        <v>1180049.26</v>
      </c>
      <c r="E150" s="42"/>
      <c r="F150" s="42">
        <f>SUM(D150:E150)</f>
        <v>1180049.26</v>
      </c>
    </row>
    <row r="151" spans="1:6" s="22" customFormat="1" ht="63">
      <c r="A151" s="33" t="s">
        <v>437</v>
      </c>
      <c r="B151" s="24" t="s">
        <v>436</v>
      </c>
      <c r="C151" s="24"/>
      <c r="D151" s="36">
        <f aca="true" t="shared" si="23" ref="D151:F152">D152</f>
        <v>3719741.28</v>
      </c>
      <c r="E151" s="29">
        <f t="shared" si="23"/>
        <v>0</v>
      </c>
      <c r="F151" s="29">
        <f t="shared" si="23"/>
        <v>3719741.28</v>
      </c>
    </row>
    <row r="152" spans="1:6" s="22" customFormat="1" ht="15.75">
      <c r="A152" s="33" t="s">
        <v>27</v>
      </c>
      <c r="B152" s="24" t="s">
        <v>436</v>
      </c>
      <c r="C152" s="24" t="s">
        <v>28</v>
      </c>
      <c r="D152" s="36">
        <f t="shared" si="23"/>
        <v>3719741.28</v>
      </c>
      <c r="E152" s="29">
        <f t="shared" si="23"/>
        <v>0</v>
      </c>
      <c r="F152" s="29">
        <f t="shared" si="23"/>
        <v>3719741.28</v>
      </c>
    </row>
    <row r="153" spans="1:6" s="22" customFormat="1" ht="31.5">
      <c r="A153" s="33" t="s">
        <v>29</v>
      </c>
      <c r="B153" s="24" t="s">
        <v>436</v>
      </c>
      <c r="C153" s="24" t="s">
        <v>30</v>
      </c>
      <c r="D153" s="36">
        <v>3719741.28</v>
      </c>
      <c r="E153" s="29"/>
      <c r="F153" s="29">
        <f>D153+E153</f>
        <v>3719741.28</v>
      </c>
    </row>
    <row r="154" spans="1:6" s="22" customFormat="1" ht="36.75" customHeight="1">
      <c r="A154" s="25" t="s">
        <v>462</v>
      </c>
      <c r="B154" s="26" t="s">
        <v>463</v>
      </c>
      <c r="C154" s="26"/>
      <c r="D154" s="68">
        <f>D155</f>
        <v>7152447.93</v>
      </c>
      <c r="E154" s="21">
        <f aca="true" t="shared" si="24" ref="E154:F156">E155</f>
        <v>0</v>
      </c>
      <c r="F154" s="21">
        <f t="shared" si="24"/>
        <v>7152447.93</v>
      </c>
    </row>
    <row r="155" spans="1:6" s="22" customFormat="1" ht="15.75">
      <c r="A155" s="28" t="s">
        <v>242</v>
      </c>
      <c r="B155" s="30" t="s">
        <v>243</v>
      </c>
      <c r="C155" s="30"/>
      <c r="D155" s="36">
        <f>D156</f>
        <v>7152447.93</v>
      </c>
      <c r="E155" s="46">
        <f t="shared" si="24"/>
        <v>0</v>
      </c>
      <c r="F155" s="46">
        <f t="shared" si="24"/>
        <v>7152447.93</v>
      </c>
    </row>
    <row r="156" spans="1:6" s="22" customFormat="1" ht="16.5" customHeight="1">
      <c r="A156" s="33" t="s">
        <v>27</v>
      </c>
      <c r="B156" s="30" t="s">
        <v>243</v>
      </c>
      <c r="C156" s="30" t="s">
        <v>28</v>
      </c>
      <c r="D156" s="36">
        <f>D157</f>
        <v>7152447.93</v>
      </c>
      <c r="E156" s="46">
        <f t="shared" si="24"/>
        <v>0</v>
      </c>
      <c r="F156" s="46">
        <f t="shared" si="24"/>
        <v>7152447.93</v>
      </c>
    </row>
    <row r="157" spans="1:6" s="22" customFormat="1" ht="31.5">
      <c r="A157" s="33" t="s">
        <v>29</v>
      </c>
      <c r="B157" s="30" t="s">
        <v>243</v>
      </c>
      <c r="C157" s="30" t="s">
        <v>30</v>
      </c>
      <c r="D157" s="36">
        <v>7152447.93</v>
      </c>
      <c r="E157" s="42"/>
      <c r="F157" s="42">
        <f>SUM(D157:E157)</f>
        <v>7152447.93</v>
      </c>
    </row>
    <row r="158" spans="1:6" s="22" customFormat="1" ht="33.75" customHeight="1">
      <c r="A158" s="44" t="s">
        <v>110</v>
      </c>
      <c r="B158" s="45" t="s">
        <v>111</v>
      </c>
      <c r="C158" s="45"/>
      <c r="D158" s="68">
        <f>D159</f>
        <v>100000</v>
      </c>
      <c r="E158" s="21">
        <f aca="true" t="shared" si="25" ref="E158:F162">E159</f>
        <v>0</v>
      </c>
      <c r="F158" s="21">
        <f t="shared" si="25"/>
        <v>100000</v>
      </c>
    </row>
    <row r="159" spans="1:6" s="22" customFormat="1" ht="16.5" customHeight="1">
      <c r="A159" s="28" t="s">
        <v>112</v>
      </c>
      <c r="B159" s="30" t="s">
        <v>113</v>
      </c>
      <c r="C159" s="30"/>
      <c r="D159" s="36">
        <f>D160</f>
        <v>100000</v>
      </c>
      <c r="E159" s="29">
        <f t="shared" si="25"/>
        <v>0</v>
      </c>
      <c r="F159" s="29">
        <f t="shared" si="25"/>
        <v>100000</v>
      </c>
    </row>
    <row r="160" spans="1:6" s="22" customFormat="1" ht="31.5">
      <c r="A160" s="28" t="s">
        <v>114</v>
      </c>
      <c r="B160" s="30" t="s">
        <v>115</v>
      </c>
      <c r="C160" s="30"/>
      <c r="D160" s="36">
        <f>D161</f>
        <v>100000</v>
      </c>
      <c r="E160" s="29">
        <f t="shared" si="25"/>
        <v>0</v>
      </c>
      <c r="F160" s="29">
        <f t="shared" si="25"/>
        <v>100000</v>
      </c>
    </row>
    <row r="161" spans="1:6" s="22" customFormat="1" ht="15.75">
      <c r="A161" s="35" t="s">
        <v>116</v>
      </c>
      <c r="B161" s="30" t="s">
        <v>117</v>
      </c>
      <c r="C161" s="30"/>
      <c r="D161" s="36">
        <f>D162</f>
        <v>100000</v>
      </c>
      <c r="E161" s="29">
        <f t="shared" si="25"/>
        <v>0</v>
      </c>
      <c r="F161" s="29">
        <f t="shared" si="25"/>
        <v>100000</v>
      </c>
    </row>
    <row r="162" spans="1:6" s="22" customFormat="1" ht="16.5" customHeight="1">
      <c r="A162" s="33" t="s">
        <v>27</v>
      </c>
      <c r="B162" s="30" t="s">
        <v>117</v>
      </c>
      <c r="C162" s="30" t="s">
        <v>28</v>
      </c>
      <c r="D162" s="36">
        <f>D163</f>
        <v>100000</v>
      </c>
      <c r="E162" s="29">
        <f t="shared" si="25"/>
        <v>0</v>
      </c>
      <c r="F162" s="29">
        <f t="shared" si="25"/>
        <v>100000</v>
      </c>
    </row>
    <row r="163" spans="1:6" s="22" customFormat="1" ht="31.5">
      <c r="A163" s="33" t="s">
        <v>29</v>
      </c>
      <c r="B163" s="30" t="s">
        <v>117</v>
      </c>
      <c r="C163" s="30" t="s">
        <v>30</v>
      </c>
      <c r="D163" s="36">
        <v>100000</v>
      </c>
      <c r="E163" s="42"/>
      <c r="F163" s="42">
        <f>SUM(D163:E163)</f>
        <v>100000</v>
      </c>
    </row>
    <row r="164" spans="1:6" s="22" customFormat="1" ht="31.5">
      <c r="A164" s="44" t="s">
        <v>464</v>
      </c>
      <c r="B164" s="60" t="s">
        <v>446</v>
      </c>
      <c r="C164" s="60"/>
      <c r="D164" s="68">
        <f>D165</f>
        <v>20000</v>
      </c>
      <c r="E164" s="21">
        <f aca="true" t="shared" si="26" ref="E164:F168">E165</f>
        <v>0</v>
      </c>
      <c r="F164" s="21">
        <f t="shared" si="26"/>
        <v>20000</v>
      </c>
    </row>
    <row r="165" spans="1:6" s="22" customFormat="1" ht="15.75">
      <c r="A165" s="35" t="s">
        <v>376</v>
      </c>
      <c r="B165" s="55" t="s">
        <v>447</v>
      </c>
      <c r="C165" s="55"/>
      <c r="D165" s="36">
        <f>D166</f>
        <v>20000</v>
      </c>
      <c r="E165" s="29">
        <f t="shared" si="26"/>
        <v>0</v>
      </c>
      <c r="F165" s="29">
        <f t="shared" si="26"/>
        <v>20000</v>
      </c>
    </row>
    <row r="166" spans="1:6" s="22" customFormat="1" ht="31.5">
      <c r="A166" s="35" t="s">
        <v>378</v>
      </c>
      <c r="B166" s="55" t="s">
        <v>448</v>
      </c>
      <c r="C166" s="55"/>
      <c r="D166" s="36">
        <f>D167</f>
        <v>20000</v>
      </c>
      <c r="E166" s="29">
        <f t="shared" si="26"/>
        <v>0</v>
      </c>
      <c r="F166" s="29">
        <f t="shared" si="26"/>
        <v>20000</v>
      </c>
    </row>
    <row r="167" spans="1:6" s="22" customFormat="1" ht="31.5">
      <c r="A167" s="35" t="s">
        <v>380</v>
      </c>
      <c r="B167" s="55" t="s">
        <v>449</v>
      </c>
      <c r="C167" s="55"/>
      <c r="D167" s="36">
        <f>D168</f>
        <v>20000</v>
      </c>
      <c r="E167" s="29">
        <f t="shared" si="26"/>
        <v>0</v>
      </c>
      <c r="F167" s="29">
        <f t="shared" si="26"/>
        <v>20000</v>
      </c>
    </row>
    <row r="168" spans="1:6" s="22" customFormat="1" ht="47.25">
      <c r="A168" s="35" t="s">
        <v>382</v>
      </c>
      <c r="B168" s="55" t="s">
        <v>449</v>
      </c>
      <c r="C168" s="55" t="s">
        <v>35</v>
      </c>
      <c r="D168" s="36">
        <f>D169</f>
        <v>20000</v>
      </c>
      <c r="E168" s="29">
        <f t="shared" si="26"/>
        <v>0</v>
      </c>
      <c r="F168" s="29">
        <f t="shared" si="26"/>
        <v>20000</v>
      </c>
    </row>
    <row r="169" spans="1:6" s="22" customFormat="1" ht="47.25">
      <c r="A169" s="35" t="s">
        <v>382</v>
      </c>
      <c r="B169" s="55" t="s">
        <v>449</v>
      </c>
      <c r="C169" s="55" t="s">
        <v>383</v>
      </c>
      <c r="D169" s="36">
        <v>20000</v>
      </c>
      <c r="E169" s="42"/>
      <c r="F169" s="42">
        <f>SUM(D169:E169)</f>
        <v>20000</v>
      </c>
    </row>
    <row r="170" spans="1:6" s="22" customFormat="1" ht="31.5">
      <c r="A170" s="44" t="s">
        <v>465</v>
      </c>
      <c r="B170" s="60" t="s">
        <v>423</v>
      </c>
      <c r="C170" s="60"/>
      <c r="D170" s="102">
        <f>D171</f>
        <v>170000</v>
      </c>
      <c r="E170" s="102">
        <f aca="true" t="shared" si="27" ref="E170:F173">E171</f>
        <v>0</v>
      </c>
      <c r="F170" s="102">
        <f t="shared" si="27"/>
        <v>170000</v>
      </c>
    </row>
    <row r="171" spans="1:6" s="22" customFormat="1" ht="31.5">
      <c r="A171" s="76" t="s">
        <v>424</v>
      </c>
      <c r="B171" s="55" t="s">
        <v>425</v>
      </c>
      <c r="C171" s="55"/>
      <c r="D171" s="77">
        <f>D172</f>
        <v>170000</v>
      </c>
      <c r="E171" s="77">
        <f t="shared" si="27"/>
        <v>0</v>
      </c>
      <c r="F171" s="77">
        <f t="shared" si="27"/>
        <v>170000</v>
      </c>
    </row>
    <row r="172" spans="1:6" s="22" customFormat="1" ht="15.75">
      <c r="A172" s="76" t="s">
        <v>426</v>
      </c>
      <c r="B172" s="55" t="s">
        <v>427</v>
      </c>
      <c r="C172" s="55"/>
      <c r="D172" s="77">
        <f>D173+D175</f>
        <v>170000</v>
      </c>
      <c r="E172" s="77">
        <f>E173+E175</f>
        <v>0</v>
      </c>
      <c r="F172" s="77">
        <f>F173+F175</f>
        <v>170000</v>
      </c>
    </row>
    <row r="173" spans="1:6" s="22" customFormat="1" ht="47.25">
      <c r="A173" s="76" t="s">
        <v>23</v>
      </c>
      <c r="B173" s="55" t="s">
        <v>427</v>
      </c>
      <c r="C173" s="55" t="s">
        <v>24</v>
      </c>
      <c r="D173" s="77">
        <f>D174</f>
        <v>60000</v>
      </c>
      <c r="E173" s="77">
        <f t="shared" si="27"/>
        <v>0</v>
      </c>
      <c r="F173" s="77">
        <f t="shared" si="27"/>
        <v>60000</v>
      </c>
    </row>
    <row r="174" spans="1:6" s="22" customFormat="1" ht="15.75">
      <c r="A174" s="76" t="s">
        <v>429</v>
      </c>
      <c r="B174" s="55" t="s">
        <v>427</v>
      </c>
      <c r="C174" s="55" t="s">
        <v>26</v>
      </c>
      <c r="D174" s="77">
        <v>60000</v>
      </c>
      <c r="E174" s="42"/>
      <c r="F174" s="42">
        <f>SUM(D174:E174)</f>
        <v>60000</v>
      </c>
    </row>
    <row r="175" spans="1:6" s="22" customFormat="1" ht="15.75">
      <c r="A175" s="33" t="s">
        <v>27</v>
      </c>
      <c r="B175" s="55" t="s">
        <v>427</v>
      </c>
      <c r="C175" s="30" t="s">
        <v>28</v>
      </c>
      <c r="D175" s="77">
        <f>D176</f>
        <v>110000</v>
      </c>
      <c r="E175" s="77">
        <f>E176</f>
        <v>0</v>
      </c>
      <c r="F175" s="77">
        <f>F176</f>
        <v>110000</v>
      </c>
    </row>
    <row r="176" spans="1:6" s="22" customFormat="1" ht="31.5">
      <c r="A176" s="33" t="s">
        <v>29</v>
      </c>
      <c r="B176" s="55" t="s">
        <v>427</v>
      </c>
      <c r="C176" s="30" t="s">
        <v>30</v>
      </c>
      <c r="D176" s="77">
        <v>110000</v>
      </c>
      <c r="E176" s="42"/>
      <c r="F176" s="42">
        <f>SUM(D176:E176)</f>
        <v>110000</v>
      </c>
    </row>
    <row r="177" spans="1:6" s="22" customFormat="1" ht="28.5" customHeight="1">
      <c r="A177" s="25" t="s">
        <v>466</v>
      </c>
      <c r="B177" s="26" t="s">
        <v>47</v>
      </c>
      <c r="C177" s="26"/>
      <c r="D177" s="68">
        <f aca="true" t="shared" si="28" ref="D177:F178">D178</f>
        <v>5785480</v>
      </c>
      <c r="E177" s="21">
        <f t="shared" si="28"/>
        <v>0</v>
      </c>
      <c r="F177" s="21">
        <f t="shared" si="28"/>
        <v>5785480</v>
      </c>
    </row>
    <row r="178" spans="1:6" s="22" customFormat="1" ht="47.25">
      <c r="A178" s="23" t="s">
        <v>48</v>
      </c>
      <c r="B178" s="24" t="s">
        <v>49</v>
      </c>
      <c r="C178" s="24"/>
      <c r="D178" s="36">
        <f t="shared" si="28"/>
        <v>5785480</v>
      </c>
      <c r="E178" s="29">
        <f t="shared" si="28"/>
        <v>0</v>
      </c>
      <c r="F178" s="29">
        <f t="shared" si="28"/>
        <v>5785480</v>
      </c>
    </row>
    <row r="179" spans="1:6" s="22" customFormat="1" ht="31.5">
      <c r="A179" s="23" t="s">
        <v>50</v>
      </c>
      <c r="B179" s="24" t="s">
        <v>51</v>
      </c>
      <c r="C179" s="24"/>
      <c r="D179" s="36">
        <f>D180+D183</f>
        <v>5785480</v>
      </c>
      <c r="E179" s="29">
        <f>E180+E183</f>
        <v>0</v>
      </c>
      <c r="F179" s="29">
        <f>F180+F183</f>
        <v>5785480</v>
      </c>
    </row>
    <row r="180" spans="1:6" s="22" customFormat="1" ht="45.75" customHeight="1">
      <c r="A180" s="28" t="s">
        <v>23</v>
      </c>
      <c r="B180" s="24" t="s">
        <v>51</v>
      </c>
      <c r="C180" s="24" t="s">
        <v>24</v>
      </c>
      <c r="D180" s="36">
        <f>D182+D181</f>
        <v>5630480</v>
      </c>
      <c r="E180" s="29">
        <f>E182+E181</f>
        <v>0</v>
      </c>
      <c r="F180" s="29">
        <f>F182+F181</f>
        <v>5630480</v>
      </c>
    </row>
    <row r="181" spans="1:6" s="22" customFormat="1" ht="15.75">
      <c r="A181" s="28" t="s">
        <v>222</v>
      </c>
      <c r="B181" s="24" t="s">
        <v>51</v>
      </c>
      <c r="C181" s="24" t="s">
        <v>223</v>
      </c>
      <c r="D181" s="36">
        <v>70000</v>
      </c>
      <c r="E181" s="42"/>
      <c r="F181" s="42">
        <f>SUM(D181:E181)</f>
        <v>70000</v>
      </c>
    </row>
    <row r="182" spans="1:6" s="22" customFormat="1" ht="16.5" customHeight="1">
      <c r="A182" s="28" t="s">
        <v>25</v>
      </c>
      <c r="B182" s="24" t="s">
        <v>51</v>
      </c>
      <c r="C182" s="24" t="s">
        <v>26</v>
      </c>
      <c r="D182" s="36">
        <v>5560480</v>
      </c>
      <c r="E182" s="42"/>
      <c r="F182" s="42">
        <f>SUM(D182:E182)</f>
        <v>5560480</v>
      </c>
    </row>
    <row r="183" spans="1:6" s="22" customFormat="1" ht="16.5" customHeight="1">
      <c r="A183" s="28" t="s">
        <v>27</v>
      </c>
      <c r="B183" s="24" t="s">
        <v>51</v>
      </c>
      <c r="C183" s="24" t="s">
        <v>28</v>
      </c>
      <c r="D183" s="36">
        <f>D184</f>
        <v>155000</v>
      </c>
      <c r="E183" s="29">
        <f>E184</f>
        <v>0</v>
      </c>
      <c r="F183" s="29">
        <f>F184</f>
        <v>155000</v>
      </c>
    </row>
    <row r="184" spans="1:6" s="22" customFormat="1" ht="31.5">
      <c r="A184" s="28" t="s">
        <v>29</v>
      </c>
      <c r="B184" s="24" t="s">
        <v>51</v>
      </c>
      <c r="C184" s="24" t="s">
        <v>30</v>
      </c>
      <c r="D184" s="36">
        <v>155000</v>
      </c>
      <c r="E184" s="42"/>
      <c r="F184" s="42">
        <f>SUM(D184:E184)</f>
        <v>155000</v>
      </c>
    </row>
    <row r="185" spans="1:6" s="22" customFormat="1" ht="31.5">
      <c r="A185" s="52" t="s">
        <v>467</v>
      </c>
      <c r="B185" s="45" t="s">
        <v>40</v>
      </c>
      <c r="C185" s="45"/>
      <c r="D185" s="68">
        <f>D186+D193+D190</f>
        <v>2801121.02</v>
      </c>
      <c r="E185" s="21">
        <f>E186+E193+E190</f>
        <v>242972.24</v>
      </c>
      <c r="F185" s="21">
        <f>F186+F193+F190</f>
        <v>3044093.26</v>
      </c>
    </row>
    <row r="186" spans="1:6" s="22" customFormat="1" ht="31.5">
      <c r="A186" s="28" t="s">
        <v>468</v>
      </c>
      <c r="B186" s="30" t="s">
        <v>469</v>
      </c>
      <c r="C186" s="30"/>
      <c r="D186" s="36">
        <f>D187</f>
        <v>400000</v>
      </c>
      <c r="E186" s="29">
        <f aca="true" t="shared" si="29" ref="E186:F188">E187</f>
        <v>0</v>
      </c>
      <c r="F186" s="29">
        <f t="shared" si="29"/>
        <v>400000</v>
      </c>
    </row>
    <row r="187" spans="1:6" s="22" customFormat="1" ht="15" customHeight="1">
      <c r="A187" s="28" t="s">
        <v>41</v>
      </c>
      <c r="B187" s="30" t="s">
        <v>469</v>
      </c>
      <c r="C187" s="30"/>
      <c r="D187" s="36">
        <f>D188</f>
        <v>400000</v>
      </c>
      <c r="E187" s="29">
        <f t="shared" si="29"/>
        <v>0</v>
      </c>
      <c r="F187" s="29">
        <f t="shared" si="29"/>
        <v>400000</v>
      </c>
    </row>
    <row r="188" spans="1:6" s="22" customFormat="1" ht="15.75">
      <c r="A188" s="28" t="s">
        <v>34</v>
      </c>
      <c r="B188" s="30" t="s">
        <v>469</v>
      </c>
      <c r="C188" s="30" t="s">
        <v>35</v>
      </c>
      <c r="D188" s="36">
        <f>D189</f>
        <v>400000</v>
      </c>
      <c r="E188" s="29">
        <f t="shared" si="29"/>
        <v>0</v>
      </c>
      <c r="F188" s="29">
        <f t="shared" si="29"/>
        <v>400000</v>
      </c>
    </row>
    <row r="189" spans="1:6" s="22" customFormat="1" ht="15.75">
      <c r="A189" s="28" t="s">
        <v>42</v>
      </c>
      <c r="B189" s="30" t="s">
        <v>469</v>
      </c>
      <c r="C189" s="30" t="s">
        <v>43</v>
      </c>
      <c r="D189" s="36">
        <v>400000</v>
      </c>
      <c r="E189" s="42"/>
      <c r="F189" s="42">
        <f>SUM(D189:E189)</f>
        <v>400000</v>
      </c>
    </row>
    <row r="190" spans="1:6" s="22" customFormat="1" ht="31.5">
      <c r="A190" s="28" t="s">
        <v>476</v>
      </c>
      <c r="B190" s="24" t="s">
        <v>477</v>
      </c>
      <c r="C190" s="24"/>
      <c r="D190" s="36">
        <f aca="true" t="shared" si="30" ref="D190:F191">D191</f>
        <v>609336</v>
      </c>
      <c r="E190" s="29">
        <f t="shared" si="30"/>
        <v>0</v>
      </c>
      <c r="F190" s="29">
        <f t="shared" si="30"/>
        <v>609336</v>
      </c>
    </row>
    <row r="191" spans="1:6" s="22" customFormat="1" ht="47.25">
      <c r="A191" s="28" t="s">
        <v>23</v>
      </c>
      <c r="B191" s="24" t="s">
        <v>477</v>
      </c>
      <c r="C191" s="30" t="s">
        <v>24</v>
      </c>
      <c r="D191" s="36">
        <f t="shared" si="30"/>
        <v>609336</v>
      </c>
      <c r="E191" s="29">
        <f t="shared" si="30"/>
        <v>0</v>
      </c>
      <c r="F191" s="29">
        <f t="shared" si="30"/>
        <v>609336</v>
      </c>
    </row>
    <row r="192" spans="1:6" s="22" customFormat="1" ht="15.75">
      <c r="A192" s="28" t="s">
        <v>25</v>
      </c>
      <c r="B192" s="24" t="s">
        <v>477</v>
      </c>
      <c r="C192" s="30" t="s">
        <v>26</v>
      </c>
      <c r="D192" s="36">
        <v>609336</v>
      </c>
      <c r="E192" s="21"/>
      <c r="F192" s="29">
        <f>SUM(D192:E192)</f>
        <v>609336</v>
      </c>
    </row>
    <row r="193" spans="1:6" s="22" customFormat="1" ht="31.5">
      <c r="A193" s="43" t="s">
        <v>389</v>
      </c>
      <c r="B193" s="30" t="s">
        <v>244</v>
      </c>
      <c r="C193" s="30"/>
      <c r="D193" s="36">
        <f aca="true" t="shared" si="31" ref="D193:F194">D194</f>
        <v>1791785.02</v>
      </c>
      <c r="E193" s="29">
        <f t="shared" si="31"/>
        <v>242972.24</v>
      </c>
      <c r="F193" s="29">
        <f t="shared" si="31"/>
        <v>2034757.26</v>
      </c>
    </row>
    <row r="194" spans="1:6" s="22" customFormat="1" ht="16.5" customHeight="1">
      <c r="A194" s="43" t="s">
        <v>27</v>
      </c>
      <c r="B194" s="30" t="s">
        <v>244</v>
      </c>
      <c r="C194" s="30" t="s">
        <v>28</v>
      </c>
      <c r="D194" s="36">
        <f t="shared" si="31"/>
        <v>1791785.02</v>
      </c>
      <c r="E194" s="29">
        <f t="shared" si="31"/>
        <v>242972.24</v>
      </c>
      <c r="F194" s="29">
        <f t="shared" si="31"/>
        <v>2034757.26</v>
      </c>
    </row>
    <row r="195" spans="1:6" s="22" customFormat="1" ht="31.5">
      <c r="A195" s="43" t="s">
        <v>29</v>
      </c>
      <c r="B195" s="30" t="s">
        <v>244</v>
      </c>
      <c r="C195" s="30" t="s">
        <v>30</v>
      </c>
      <c r="D195" s="36">
        <v>1791785.02</v>
      </c>
      <c r="E195" s="42">
        <v>242972.24</v>
      </c>
      <c r="F195" s="42">
        <f>SUM(D195:E195)</f>
        <v>2034757.26</v>
      </c>
    </row>
    <row r="196" spans="1:6" s="103" customFormat="1" ht="15.75">
      <c r="A196" s="25" t="s">
        <v>234</v>
      </c>
      <c r="B196" s="26" t="s">
        <v>470</v>
      </c>
      <c r="C196" s="45"/>
      <c r="D196" s="68">
        <f>D197</f>
        <v>83712</v>
      </c>
      <c r="E196" s="21">
        <f aca="true" t="shared" si="32" ref="E196:F198">E197</f>
        <v>0</v>
      </c>
      <c r="F196" s="21">
        <f t="shared" si="32"/>
        <v>83712</v>
      </c>
    </row>
    <row r="197" spans="1:6" s="22" customFormat="1" ht="47.25">
      <c r="A197" s="23" t="s">
        <v>452</v>
      </c>
      <c r="B197" s="24" t="s">
        <v>390</v>
      </c>
      <c r="C197" s="26"/>
      <c r="D197" s="189">
        <f>D198</f>
        <v>83712</v>
      </c>
      <c r="E197" s="90">
        <f t="shared" si="32"/>
        <v>0</v>
      </c>
      <c r="F197" s="90">
        <f t="shared" si="32"/>
        <v>83712</v>
      </c>
    </row>
    <row r="198" spans="1:6" s="22" customFormat="1" ht="15.75">
      <c r="A198" s="23" t="s">
        <v>171</v>
      </c>
      <c r="B198" s="24" t="s">
        <v>390</v>
      </c>
      <c r="C198" s="24" t="s">
        <v>172</v>
      </c>
      <c r="D198" s="189">
        <f>D199</f>
        <v>83712</v>
      </c>
      <c r="E198" s="90">
        <f t="shared" si="32"/>
        <v>0</v>
      </c>
      <c r="F198" s="90">
        <f t="shared" si="32"/>
        <v>83712</v>
      </c>
    </row>
    <row r="199" spans="1:6" s="22" customFormat="1" ht="15.75">
      <c r="A199" s="23" t="s">
        <v>173</v>
      </c>
      <c r="B199" s="24" t="s">
        <v>390</v>
      </c>
      <c r="C199" s="24" t="s">
        <v>174</v>
      </c>
      <c r="D199" s="189">
        <v>83712</v>
      </c>
      <c r="E199" s="42"/>
      <c r="F199" s="42">
        <f>SUM(D199:E199)</f>
        <v>83712</v>
      </c>
    </row>
    <row r="200" spans="1:6" s="104" customFormat="1" ht="31.5">
      <c r="A200" s="52" t="s">
        <v>141</v>
      </c>
      <c r="B200" s="60" t="s">
        <v>142</v>
      </c>
      <c r="C200" s="60"/>
      <c r="D200" s="68">
        <f>D201</f>
        <v>8613112.459999999</v>
      </c>
      <c r="E200" s="68">
        <f aca="true" t="shared" si="33" ref="E200:F203">E201</f>
        <v>-332972.24</v>
      </c>
      <c r="F200" s="68">
        <f t="shared" si="33"/>
        <v>8280140.219999999</v>
      </c>
    </row>
    <row r="201" spans="1:6" s="104" customFormat="1" ht="16.5" customHeight="1">
      <c r="A201" s="38" t="s">
        <v>450</v>
      </c>
      <c r="B201" s="55" t="s">
        <v>143</v>
      </c>
      <c r="C201" s="60"/>
      <c r="D201" s="36">
        <f>D202</f>
        <v>8613112.459999999</v>
      </c>
      <c r="E201" s="36">
        <f t="shared" si="33"/>
        <v>-332972.24</v>
      </c>
      <c r="F201" s="36">
        <f t="shared" si="33"/>
        <v>8280140.219999999</v>
      </c>
    </row>
    <row r="202" spans="1:6" s="104" customFormat="1" ht="15.75">
      <c r="A202" s="105" t="s">
        <v>144</v>
      </c>
      <c r="B202" s="55" t="s">
        <v>145</v>
      </c>
      <c r="C202" s="60"/>
      <c r="D202" s="36">
        <f>D203+D205</f>
        <v>8613112.459999999</v>
      </c>
      <c r="E202" s="36">
        <f>E203+E205</f>
        <v>-332972.24</v>
      </c>
      <c r="F202" s="36">
        <f>F203+F205</f>
        <v>8280140.219999999</v>
      </c>
    </row>
    <row r="203" spans="1:6" s="104" customFormat="1" ht="16.5" customHeight="1">
      <c r="A203" s="76" t="s">
        <v>27</v>
      </c>
      <c r="B203" s="55" t="s">
        <v>145</v>
      </c>
      <c r="C203" s="55" t="s">
        <v>28</v>
      </c>
      <c r="D203" s="36">
        <f>D204</f>
        <v>8612710.94</v>
      </c>
      <c r="E203" s="36">
        <f t="shared" si="33"/>
        <v>-332972.24</v>
      </c>
      <c r="F203" s="36">
        <f t="shared" si="33"/>
        <v>8279738.699999999</v>
      </c>
    </row>
    <row r="204" spans="1:6" s="104" customFormat="1" ht="31.5">
      <c r="A204" s="76" t="s">
        <v>29</v>
      </c>
      <c r="B204" s="55" t="s">
        <v>145</v>
      </c>
      <c r="C204" s="55" t="s">
        <v>30</v>
      </c>
      <c r="D204" s="36">
        <v>8612710.94</v>
      </c>
      <c r="E204" s="113">
        <v>-332972.24</v>
      </c>
      <c r="F204" s="113">
        <f>SUM(D204:E204)</f>
        <v>8279738.699999999</v>
      </c>
    </row>
    <row r="205" spans="1:6" s="104" customFormat="1" ht="15.75">
      <c r="A205" s="28" t="s">
        <v>34</v>
      </c>
      <c r="B205" s="24" t="s">
        <v>145</v>
      </c>
      <c r="C205" s="30" t="s">
        <v>35</v>
      </c>
      <c r="D205" s="36">
        <f>D206</f>
        <v>401.52</v>
      </c>
      <c r="E205" s="29">
        <f>E206</f>
        <v>0</v>
      </c>
      <c r="F205" s="29">
        <f>F206</f>
        <v>401.52</v>
      </c>
    </row>
    <row r="206" spans="1:6" s="104" customFormat="1" ht="15.75">
      <c r="A206" s="28" t="s">
        <v>372</v>
      </c>
      <c r="B206" s="24" t="s">
        <v>145</v>
      </c>
      <c r="C206" s="30" t="s">
        <v>373</v>
      </c>
      <c r="D206" s="36">
        <v>401.52</v>
      </c>
      <c r="E206" s="29"/>
      <c r="F206" s="29">
        <f>D206+E206</f>
        <v>401.52</v>
      </c>
    </row>
    <row r="207" spans="1:6" s="22" customFormat="1" ht="15.75">
      <c r="A207" s="52" t="s">
        <v>204</v>
      </c>
      <c r="B207" s="45" t="s">
        <v>206</v>
      </c>
      <c r="C207" s="24"/>
      <c r="D207" s="188">
        <f>D208</f>
        <v>80000</v>
      </c>
      <c r="E207" s="41">
        <f aca="true" t="shared" si="34" ref="E207:F209">E208</f>
        <v>0</v>
      </c>
      <c r="F207" s="41">
        <f t="shared" si="34"/>
        <v>80000</v>
      </c>
    </row>
    <row r="208" spans="1:6" s="22" customFormat="1" ht="15.75">
      <c r="A208" s="38" t="s">
        <v>207</v>
      </c>
      <c r="B208" s="30" t="s">
        <v>208</v>
      </c>
      <c r="C208" s="30"/>
      <c r="D208" s="113">
        <f>D209</f>
        <v>80000</v>
      </c>
      <c r="E208" s="42">
        <f t="shared" si="34"/>
        <v>0</v>
      </c>
      <c r="F208" s="42">
        <f t="shared" si="34"/>
        <v>80000</v>
      </c>
    </row>
    <row r="209" spans="1:6" s="22" customFormat="1" ht="16.5" customHeight="1">
      <c r="A209" s="28" t="s">
        <v>27</v>
      </c>
      <c r="B209" s="30" t="s">
        <v>208</v>
      </c>
      <c r="C209" s="30" t="s">
        <v>28</v>
      </c>
      <c r="D209" s="113">
        <f>D210</f>
        <v>80000</v>
      </c>
      <c r="E209" s="42">
        <f t="shared" si="34"/>
        <v>0</v>
      </c>
      <c r="F209" s="42">
        <f t="shared" si="34"/>
        <v>80000</v>
      </c>
    </row>
    <row r="210" spans="1:6" s="22" customFormat="1" ht="31.5">
      <c r="A210" s="28" t="s">
        <v>29</v>
      </c>
      <c r="B210" s="30" t="s">
        <v>208</v>
      </c>
      <c r="C210" s="30" t="s">
        <v>30</v>
      </c>
      <c r="D210" s="113">
        <v>80000</v>
      </c>
      <c r="E210" s="42"/>
      <c r="F210" s="42">
        <f>SUM(D210:E210)</f>
        <v>80000</v>
      </c>
    </row>
    <row r="211" spans="1:6" s="32" customFormat="1" ht="16.5" customHeight="1">
      <c r="A211" s="96" t="s">
        <v>59</v>
      </c>
      <c r="B211" s="106" t="s">
        <v>61</v>
      </c>
      <c r="C211" s="26"/>
      <c r="D211" s="68">
        <f aca="true" t="shared" si="35" ref="D211:F212">D212</f>
        <v>902900</v>
      </c>
      <c r="E211" s="21">
        <f t="shared" si="35"/>
        <v>0</v>
      </c>
      <c r="F211" s="21">
        <f t="shared" si="35"/>
        <v>902900</v>
      </c>
    </row>
    <row r="212" spans="1:6" s="32" customFormat="1" ht="15.75">
      <c r="A212" s="33" t="s">
        <v>62</v>
      </c>
      <c r="B212" s="34" t="s">
        <v>63</v>
      </c>
      <c r="C212" s="24"/>
      <c r="D212" s="36">
        <f t="shared" si="35"/>
        <v>902900</v>
      </c>
      <c r="E212" s="29">
        <f t="shared" si="35"/>
        <v>0</v>
      </c>
      <c r="F212" s="29">
        <f t="shared" si="35"/>
        <v>902900</v>
      </c>
    </row>
    <row r="213" spans="1:6" s="32" customFormat="1" ht="31.5">
      <c r="A213" s="35" t="s">
        <v>64</v>
      </c>
      <c r="B213" s="34" t="s">
        <v>65</v>
      </c>
      <c r="C213" s="24"/>
      <c r="D213" s="36">
        <f>D214+D216</f>
        <v>902900</v>
      </c>
      <c r="E213" s="29">
        <f>E214+E216</f>
        <v>0</v>
      </c>
      <c r="F213" s="29">
        <f>F214+F216</f>
        <v>902900</v>
      </c>
    </row>
    <row r="214" spans="1:6" s="32" customFormat="1" ht="47.25">
      <c r="A214" s="23" t="s">
        <v>66</v>
      </c>
      <c r="B214" s="34" t="s">
        <v>65</v>
      </c>
      <c r="C214" s="24" t="s">
        <v>24</v>
      </c>
      <c r="D214" s="36">
        <f>D215</f>
        <v>812859</v>
      </c>
      <c r="E214" s="29">
        <f>E215</f>
        <v>0</v>
      </c>
      <c r="F214" s="29">
        <f>F215</f>
        <v>812859</v>
      </c>
    </row>
    <row r="215" spans="1:6" s="32" customFormat="1" ht="15.75">
      <c r="A215" s="23" t="s">
        <v>67</v>
      </c>
      <c r="B215" s="34" t="s">
        <v>65</v>
      </c>
      <c r="C215" s="24" t="s">
        <v>26</v>
      </c>
      <c r="D215" s="36">
        <v>812859</v>
      </c>
      <c r="E215" s="93"/>
      <c r="F215" s="29">
        <f>SUM(D215:E215)</f>
        <v>812859</v>
      </c>
    </row>
    <row r="216" spans="1:6" s="32" customFormat="1" ht="15.75">
      <c r="A216" s="23" t="s">
        <v>68</v>
      </c>
      <c r="B216" s="34" t="s">
        <v>65</v>
      </c>
      <c r="C216" s="24" t="s">
        <v>28</v>
      </c>
      <c r="D216" s="36">
        <f>D217</f>
        <v>90041</v>
      </c>
      <c r="E216" s="29">
        <f>E217</f>
        <v>0</v>
      </c>
      <c r="F216" s="29">
        <f>F217</f>
        <v>90041</v>
      </c>
    </row>
    <row r="217" spans="1:6" s="32" customFormat="1" ht="15.75">
      <c r="A217" s="23" t="s">
        <v>69</v>
      </c>
      <c r="B217" s="34" t="s">
        <v>65</v>
      </c>
      <c r="C217" s="24" t="s">
        <v>30</v>
      </c>
      <c r="D217" s="36">
        <v>90041</v>
      </c>
      <c r="E217" s="93"/>
      <c r="F217" s="29">
        <f>SUM(D217:E217)</f>
        <v>90041</v>
      </c>
    </row>
  </sheetData>
  <sheetProtection/>
  <mergeCells count="2">
    <mergeCell ref="D1:F1"/>
    <mergeCell ref="A2:F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26.625" style="0" customWidth="1"/>
    <col min="2" max="2" width="41.125" style="0" customWidth="1"/>
    <col min="3" max="3" width="29.25390625" style="0" customWidth="1"/>
    <col min="4" max="4" width="13.25390625" style="0" bestFit="1" customWidth="1"/>
  </cols>
  <sheetData>
    <row r="1" spans="2:3" s="4" customFormat="1" ht="112.5" customHeight="1">
      <c r="B1" s="5"/>
      <c r="C1" s="183" t="s">
        <v>495</v>
      </c>
    </row>
    <row r="2" spans="1:3" ht="33" customHeight="1">
      <c r="A2" s="201" t="s">
        <v>511</v>
      </c>
      <c r="B2" s="201"/>
      <c r="C2" s="201"/>
    </row>
    <row r="3" ht="15.75">
      <c r="C3" s="6"/>
    </row>
    <row r="4" spans="1:3" ht="31.5">
      <c r="A4" s="7" t="s">
        <v>1</v>
      </c>
      <c r="B4" s="7" t="s">
        <v>0</v>
      </c>
      <c r="C4" s="7" t="s">
        <v>496</v>
      </c>
    </row>
    <row r="5" spans="1:3" s="4" customFormat="1" ht="11.25">
      <c r="A5" s="8">
        <v>1</v>
      </c>
      <c r="B5" s="8">
        <v>2</v>
      </c>
      <c r="C5" s="8">
        <v>3</v>
      </c>
    </row>
    <row r="6" spans="1:4" ht="36" customHeight="1">
      <c r="A6" s="9"/>
      <c r="B6" s="9" t="s">
        <v>2</v>
      </c>
      <c r="C6" s="181">
        <f>C7+C13+C10</f>
        <v>13314219.98</v>
      </c>
      <c r="D6" s="10"/>
    </row>
    <row r="7" spans="1:3" ht="31.5" customHeight="1">
      <c r="A7" s="2" t="s">
        <v>3</v>
      </c>
      <c r="B7" s="3" t="s">
        <v>4</v>
      </c>
      <c r="C7" s="176">
        <f>C8</f>
        <v>0</v>
      </c>
    </row>
    <row r="8" spans="1:3" ht="45" customHeight="1">
      <c r="A8" s="2" t="s">
        <v>5</v>
      </c>
      <c r="B8" s="3" t="s">
        <v>6</v>
      </c>
      <c r="C8" s="177">
        <f>C9</f>
        <v>0</v>
      </c>
    </row>
    <row r="9" spans="1:3" ht="45.75" customHeight="1">
      <c r="A9" s="2" t="s">
        <v>8</v>
      </c>
      <c r="B9" s="179" t="s">
        <v>9</v>
      </c>
      <c r="C9" s="177"/>
    </row>
    <row r="10" spans="1:3" ht="51" customHeight="1">
      <c r="A10" s="2" t="s">
        <v>497</v>
      </c>
      <c r="B10" s="3" t="s">
        <v>498</v>
      </c>
      <c r="C10" s="177">
        <f>C11</f>
        <v>0</v>
      </c>
    </row>
    <row r="11" spans="1:3" ht="47.25">
      <c r="A11" s="2" t="s">
        <v>499</v>
      </c>
      <c r="B11" s="3" t="s">
        <v>500</v>
      </c>
      <c r="C11" s="177">
        <f>C12</f>
        <v>0</v>
      </c>
    </row>
    <row r="12" spans="1:3" ht="47.25">
      <c r="A12" s="2" t="s">
        <v>501</v>
      </c>
      <c r="B12" s="3" t="s">
        <v>502</v>
      </c>
      <c r="C12" s="177">
        <v>0</v>
      </c>
    </row>
    <row r="13" spans="1:4" ht="15.75">
      <c r="A13" s="2" t="s">
        <v>10</v>
      </c>
      <c r="B13" s="180" t="s">
        <v>7</v>
      </c>
      <c r="C13" s="178">
        <v>13314219.98</v>
      </c>
      <c r="D13" s="10"/>
    </row>
    <row r="14" spans="2:4" ht="15.75">
      <c r="B14" s="67"/>
      <c r="C14" s="10"/>
      <c r="D14" s="10"/>
    </row>
    <row r="15" ht="15.75">
      <c r="C15" s="10"/>
    </row>
    <row r="16" ht="15.75">
      <c r="C16" s="10"/>
    </row>
    <row r="17" ht="15.75">
      <c r="C17" s="10"/>
    </row>
    <row r="18" ht="15.75">
      <c r="C18" s="10"/>
    </row>
    <row r="19" ht="15.75">
      <c r="C19" s="10"/>
    </row>
    <row r="20" ht="15.75">
      <c r="C20" s="10"/>
    </row>
  </sheetData>
  <sheetProtection/>
  <mergeCells count="1">
    <mergeCell ref="A2:C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2023-08-02T06:50:14Z</cp:lastPrinted>
  <dcterms:created xsi:type="dcterms:W3CDTF">2011-10-03T10:41:44Z</dcterms:created>
  <dcterms:modified xsi:type="dcterms:W3CDTF">2023-08-09T05:00:26Z</dcterms:modified>
  <cp:category/>
  <cp:version/>
  <cp:contentType/>
  <cp:contentStatus/>
</cp:coreProperties>
</file>